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slicers/slicer3.xml" ContentType="application/vnd.ms-excel.slicer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slicers/slicer4.xml" ContentType="application/vnd.ms-excel.slicer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slicers/slicer5.xml" ContentType="application/vnd.ms-excel.slicer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slicers/slicer6.xml" ContentType="application/vnd.ms-excel.slicer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slicers/slicer7.xml" ContentType="application/vnd.ms-excel.slicer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_!ОКДКУФО!\"/>
    </mc:Choice>
  </mc:AlternateContent>
  <bookViews>
    <workbookView xWindow="0" yWindow="0" windowWidth="20730" windowHeight="11760" firstSheet="6" activeTab="6"/>
  </bookViews>
  <sheets>
    <sheet name="Для паспорта МО" sheetId="4" state="hidden" r:id="rId1"/>
    <sheet name="Рыба-данные" sheetId="14" state="hidden" r:id="rId2"/>
    <sheet name="Лист1" sheetId="18" state="hidden" r:id="rId3"/>
    <sheet name="База данных_основная" sheetId="5" state="hidden" r:id="rId4"/>
    <sheet name="База данных_сводный рейтинг" sheetId="15" state="hidden" r:id="rId5"/>
    <sheet name="Сводная таблица для диаграмм" sheetId="6" state="hidden" r:id="rId6"/>
    <sheet name="Титульный" sheetId="10" r:id="rId7"/>
    <sheet name="Краснодарский край" sheetId="7" r:id="rId8"/>
    <sheet name="Краснодарский край 2 вар" sheetId="13" r:id="rId9"/>
    <sheet name="Муниципалитеты" sheetId="8" r:id="rId10"/>
    <sheet name="Обеспеченность" sheetId="11" r:id="rId11"/>
    <sheet name="Рейтинг МО общий" sheetId="12" r:id="rId12"/>
    <sheet name="Общий рейтинг по показателям" sheetId="16" r:id="rId13"/>
    <sheet name="Частный рейтинг" sheetId="17" r:id="rId14"/>
  </sheets>
  <definedNames>
    <definedName name="_xlnm._FilterDatabase" localSheetId="3" hidden="1">'База данных_основная'!$C$1:$F$1673</definedName>
    <definedName name="_xlnm._FilterDatabase" localSheetId="4" hidden="1">'База данных_сводный рейтинг'!$C$1:$N$89</definedName>
    <definedName name="_xlnm._FilterDatabase" localSheetId="0" hidden="1">'Для паспорта МО'!$A$3:$T$3</definedName>
    <definedName name="Срез_Дата">#N/A</definedName>
    <definedName name="Срез_Дата1">#N/A</definedName>
    <definedName name="Срез_Дата2">#N/A</definedName>
    <definedName name="Срез_Дата3">#N/A</definedName>
    <definedName name="Срез_Дата4">#N/A</definedName>
    <definedName name="Срез_Дата5">#N/A</definedName>
    <definedName name="Срез_Муниципальное_образование">#N/A</definedName>
    <definedName name="Срез_Муниципальное_образование1">#N/A</definedName>
    <definedName name="Срез_Муниципальное_образование2">#N/A</definedName>
    <definedName name="Срез_Муниципальное_образование3">#N/A</definedName>
    <definedName name="Срез_Муниципальное_образование4">#N/A</definedName>
    <definedName name="Срез_Показатель">#N/A</definedName>
    <definedName name="Срез_Показатель1">#N/A</definedName>
    <definedName name="Срез_Показатель2">#N/A</definedName>
    <definedName name="Срез_Показатель3">#N/A</definedName>
  </definedNames>
  <calcPr calcId="162913"/>
  <pivotCaches>
    <pivotCache cacheId="8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E130" i="6" l="1"/>
  <c r="AB20" i="8" s="1"/>
  <c r="AA20" i="8" l="1"/>
  <c r="E148" i="6"/>
  <c r="AA12" i="8" s="1"/>
  <c r="E138" i="6" l="1"/>
  <c r="J20" i="8" s="1"/>
  <c r="E128" i="6"/>
  <c r="E129" i="6" s="1"/>
  <c r="F129" i="6" s="1"/>
  <c r="N2" i="15" l="1"/>
  <c r="F1" i="18" l="1"/>
  <c r="E45" i="18" l="1"/>
  <c r="F44" i="18" l="1"/>
  <c r="G44" i="18" s="1"/>
  <c r="F43" i="18"/>
  <c r="G43" i="18" s="1"/>
  <c r="F42" i="18"/>
  <c r="G42" i="18" s="1"/>
  <c r="F41" i="18"/>
  <c r="G41" i="18" s="1"/>
  <c r="F40" i="18"/>
  <c r="G40" i="18" s="1"/>
  <c r="F39" i="18"/>
  <c r="G39" i="18" s="1"/>
  <c r="F38" i="18"/>
  <c r="G38" i="18" s="1"/>
  <c r="F37" i="18"/>
  <c r="G37" i="18" s="1"/>
  <c r="F36" i="18"/>
  <c r="G36" i="18" s="1"/>
  <c r="F35" i="18"/>
  <c r="G35" i="18" s="1"/>
  <c r="F34" i="18"/>
  <c r="G34" i="18" s="1"/>
  <c r="F33" i="18"/>
  <c r="G33" i="18" s="1"/>
  <c r="F32" i="18"/>
  <c r="G32" i="18" s="1"/>
  <c r="F31" i="18"/>
  <c r="G31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F7" i="18"/>
  <c r="G7" i="18" s="1"/>
  <c r="F6" i="18"/>
  <c r="G6" i="18" s="1"/>
  <c r="F5" i="18"/>
  <c r="G5" i="18" s="1"/>
  <c r="F4" i="18"/>
  <c r="G4" i="18" s="1"/>
  <c r="F3" i="18"/>
  <c r="G3" i="18" s="1"/>
  <c r="F2" i="18"/>
  <c r="G2" i="18" s="1"/>
  <c r="G1" i="18"/>
  <c r="F45" i="18" l="1"/>
  <c r="G45" i="18" s="1"/>
  <c r="K327" i="6" l="1"/>
  <c r="D11" i="12" s="1"/>
  <c r="L327" i="6"/>
  <c r="K11" i="12" s="1"/>
  <c r="K328" i="6"/>
  <c r="D12" i="12" s="1"/>
  <c r="L328" i="6"/>
  <c r="K12" i="12" s="1"/>
  <c r="K329" i="6"/>
  <c r="D13" i="12" s="1"/>
  <c r="L329" i="6"/>
  <c r="K13" i="12" s="1"/>
  <c r="K330" i="6"/>
  <c r="L330" i="6"/>
  <c r="K14" i="12" s="1"/>
  <c r="L326" i="6"/>
  <c r="K10" i="12" s="1"/>
  <c r="K326" i="6"/>
  <c r="D10" i="12" s="1"/>
  <c r="F327" i="6"/>
  <c r="F328" i="6"/>
  <c r="F329" i="6"/>
  <c r="F330" i="6"/>
  <c r="F326" i="6"/>
  <c r="E327" i="6"/>
  <c r="E328" i="6"/>
  <c r="E329" i="6"/>
  <c r="E330" i="6"/>
  <c r="D14" i="12" s="1"/>
  <c r="E326" i="6"/>
  <c r="L369" i="6"/>
  <c r="Z14" i="12" s="1"/>
  <c r="K369" i="6"/>
  <c r="S14" i="12" s="1"/>
  <c r="L368" i="6"/>
  <c r="Z13" i="12" s="1"/>
  <c r="K368" i="6"/>
  <c r="S13" i="12" s="1"/>
  <c r="L367" i="6"/>
  <c r="Z12" i="12" s="1"/>
  <c r="K367" i="6"/>
  <c r="S12" i="12" s="1"/>
  <c r="L366" i="6"/>
  <c r="Z11" i="12" s="1"/>
  <c r="K366" i="6"/>
  <c r="S11" i="12" s="1"/>
  <c r="L365" i="6"/>
  <c r="Z10" i="12" s="1"/>
  <c r="K365" i="6"/>
  <c r="S10" i="12" s="1"/>
  <c r="F520" i="6" l="1"/>
  <c r="C9" i="17" s="1"/>
  <c r="E520" i="6"/>
  <c r="E472" i="6"/>
  <c r="E433" i="6"/>
  <c r="E434" i="6"/>
  <c r="E435" i="6"/>
  <c r="E436" i="6"/>
  <c r="E437" i="6"/>
  <c r="D433" i="6"/>
  <c r="D434" i="6"/>
  <c r="D435" i="6"/>
  <c r="D436" i="6"/>
  <c r="D437" i="6"/>
  <c r="D472" i="6"/>
  <c r="D473" i="6"/>
  <c r="D474" i="6"/>
  <c r="D475" i="6"/>
  <c r="D476" i="6"/>
  <c r="J433" i="6"/>
  <c r="K433" i="6"/>
  <c r="O12" i="16" s="1"/>
  <c r="K476" i="6"/>
  <c r="AB16" i="16" s="1"/>
  <c r="J476" i="6"/>
  <c r="U16" i="16" s="1"/>
  <c r="K475" i="6"/>
  <c r="J475" i="6"/>
  <c r="K474" i="6"/>
  <c r="J474" i="6"/>
  <c r="K473" i="6"/>
  <c r="J473" i="6"/>
  <c r="U13" i="16" s="1"/>
  <c r="K472" i="6"/>
  <c r="AB12" i="16" s="1"/>
  <c r="J472" i="6"/>
  <c r="K437" i="6"/>
  <c r="J437" i="6"/>
  <c r="H16" i="16" s="1"/>
  <c r="K436" i="6"/>
  <c r="O15" i="16" s="1"/>
  <c r="J436" i="6"/>
  <c r="H15" i="16" s="1"/>
  <c r="K435" i="6"/>
  <c r="O14" i="16" s="1"/>
  <c r="J435" i="6"/>
  <c r="K434" i="6"/>
  <c r="J434" i="6"/>
  <c r="H13" i="16" s="1"/>
  <c r="E473" i="6"/>
  <c r="E474" i="6"/>
  <c r="E475" i="6"/>
  <c r="E476" i="6"/>
  <c r="U14" i="16" l="1"/>
  <c r="O16" i="16"/>
  <c r="AB15" i="16"/>
  <c r="AB13" i="16"/>
  <c r="O13" i="16"/>
  <c r="H12" i="16"/>
  <c r="H14" i="16"/>
  <c r="U12" i="16"/>
  <c r="U15" i="16"/>
  <c r="AB14" i="16"/>
  <c r="E521" i="6"/>
  <c r="N9" i="17" s="1"/>
  <c r="U11" i="16"/>
  <c r="H11" i="16"/>
  <c r="S9" i="12"/>
  <c r="D9" i="12" l="1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F369" i="6"/>
  <c r="E369" i="6"/>
  <c r="F368" i="6"/>
  <c r="E368" i="6"/>
  <c r="F367" i="6"/>
  <c r="E367" i="6"/>
  <c r="F366" i="6"/>
  <c r="E366" i="6"/>
  <c r="F365" i="6"/>
  <c r="E365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E207" i="6"/>
  <c r="M16" i="11" s="1"/>
  <c r="E206" i="6"/>
  <c r="F206" i="6" s="1"/>
  <c r="E146" i="6"/>
  <c r="E147" i="6" s="1"/>
  <c r="F147" i="6" s="1"/>
  <c r="E136" i="6"/>
  <c r="E137" i="6" s="1"/>
  <c r="F137" i="6" s="1"/>
  <c r="E122" i="6"/>
  <c r="J12" i="8" s="1"/>
  <c r="E120" i="6"/>
  <c r="E121" i="6" s="1"/>
  <c r="F121" i="6" s="1"/>
  <c r="J89" i="15"/>
  <c r="H89" i="15" s="1"/>
  <c r="J45" i="15"/>
  <c r="H45" i="15" s="1"/>
  <c r="J88" i="15"/>
  <c r="H88" i="15" s="1"/>
  <c r="J44" i="15"/>
  <c r="H44" i="15" s="1"/>
  <c r="J87" i="15"/>
  <c r="H87" i="15" s="1"/>
  <c r="J43" i="15"/>
  <c r="H43" i="15" s="1"/>
  <c r="J86" i="15"/>
  <c r="H86" i="15" s="1"/>
  <c r="J42" i="15"/>
  <c r="H42" i="15" s="1"/>
  <c r="J85" i="15"/>
  <c r="H85" i="15" s="1"/>
  <c r="J41" i="15"/>
  <c r="H41" i="15" s="1"/>
  <c r="J84" i="15"/>
  <c r="H84" i="15" s="1"/>
  <c r="J40" i="15"/>
  <c r="H40" i="15" s="1"/>
  <c r="J83" i="15"/>
  <c r="H83" i="15" s="1"/>
  <c r="J39" i="15"/>
  <c r="H39" i="15" s="1"/>
  <c r="J82" i="15"/>
  <c r="H82" i="15" s="1"/>
  <c r="J38" i="15"/>
  <c r="H38" i="15" s="1"/>
  <c r="J81" i="15"/>
  <c r="H81" i="15" s="1"/>
  <c r="J37" i="15"/>
  <c r="H37" i="15" s="1"/>
  <c r="J80" i="15"/>
  <c r="H80" i="15" s="1"/>
  <c r="J36" i="15"/>
  <c r="H36" i="15" s="1"/>
  <c r="J79" i="15"/>
  <c r="H79" i="15" s="1"/>
  <c r="J35" i="15"/>
  <c r="H35" i="15" s="1"/>
  <c r="J78" i="15"/>
  <c r="H78" i="15" s="1"/>
  <c r="J34" i="15"/>
  <c r="H34" i="15" s="1"/>
  <c r="J77" i="15"/>
  <c r="H77" i="15" s="1"/>
  <c r="J33" i="15"/>
  <c r="H33" i="15" s="1"/>
  <c r="J76" i="15"/>
  <c r="H76" i="15" s="1"/>
  <c r="J32" i="15"/>
  <c r="H32" i="15" s="1"/>
  <c r="J75" i="15"/>
  <c r="H75" i="15" s="1"/>
  <c r="J31" i="15"/>
  <c r="H31" i="15" s="1"/>
  <c r="J74" i="15"/>
  <c r="H74" i="15" s="1"/>
  <c r="J30" i="15"/>
  <c r="H30" i="15" s="1"/>
  <c r="J73" i="15"/>
  <c r="H73" i="15" s="1"/>
  <c r="J29" i="15"/>
  <c r="H29" i="15" s="1"/>
  <c r="J72" i="15"/>
  <c r="H72" i="15" s="1"/>
  <c r="J28" i="15"/>
  <c r="H28" i="15" s="1"/>
  <c r="J71" i="15"/>
  <c r="H71" i="15" s="1"/>
  <c r="J27" i="15"/>
  <c r="H27" i="15" s="1"/>
  <c r="J70" i="15"/>
  <c r="H70" i="15" s="1"/>
  <c r="J26" i="15"/>
  <c r="H26" i="15" s="1"/>
  <c r="J69" i="15"/>
  <c r="H69" i="15" s="1"/>
  <c r="J25" i="15"/>
  <c r="H25" i="15" s="1"/>
  <c r="J68" i="15"/>
  <c r="H68" i="15" s="1"/>
  <c r="J24" i="15"/>
  <c r="H24" i="15" s="1"/>
  <c r="J67" i="15"/>
  <c r="H67" i="15" s="1"/>
  <c r="J23" i="15"/>
  <c r="H23" i="15" s="1"/>
  <c r="J66" i="15"/>
  <c r="H66" i="15" s="1"/>
  <c r="J22" i="15"/>
  <c r="H22" i="15" s="1"/>
  <c r="J65" i="15"/>
  <c r="H65" i="15" s="1"/>
  <c r="J21" i="15"/>
  <c r="H21" i="15" s="1"/>
  <c r="J64" i="15"/>
  <c r="H64" i="15" s="1"/>
  <c r="J20" i="15"/>
  <c r="H20" i="15" s="1"/>
  <c r="J63" i="15"/>
  <c r="H63" i="15" s="1"/>
  <c r="J19" i="15"/>
  <c r="H19" i="15" s="1"/>
  <c r="J62" i="15"/>
  <c r="H62" i="15" s="1"/>
  <c r="J18" i="15"/>
  <c r="H18" i="15" s="1"/>
  <c r="J61" i="15"/>
  <c r="H61" i="15" s="1"/>
  <c r="J17" i="15"/>
  <c r="H17" i="15" s="1"/>
  <c r="J60" i="15"/>
  <c r="H60" i="15" s="1"/>
  <c r="J16" i="15"/>
  <c r="H16" i="15" s="1"/>
  <c r="J59" i="15"/>
  <c r="H59" i="15" s="1"/>
  <c r="J15" i="15"/>
  <c r="H15" i="15" s="1"/>
  <c r="J58" i="15"/>
  <c r="H58" i="15" s="1"/>
  <c r="J14" i="15"/>
  <c r="H14" i="15" s="1"/>
  <c r="J57" i="15"/>
  <c r="H57" i="15" s="1"/>
  <c r="J13" i="15"/>
  <c r="H13" i="15" s="1"/>
  <c r="J56" i="15"/>
  <c r="H56" i="15" s="1"/>
  <c r="J12" i="15"/>
  <c r="H12" i="15" s="1"/>
  <c r="J55" i="15"/>
  <c r="H55" i="15" s="1"/>
  <c r="J11" i="15"/>
  <c r="H11" i="15" s="1"/>
  <c r="J54" i="15"/>
  <c r="H54" i="15" s="1"/>
  <c r="J10" i="15"/>
  <c r="H10" i="15" s="1"/>
  <c r="J53" i="15"/>
  <c r="H53" i="15" s="1"/>
  <c r="J9" i="15"/>
  <c r="H9" i="15" s="1"/>
  <c r="J52" i="15"/>
  <c r="H52" i="15" s="1"/>
  <c r="J8" i="15"/>
  <c r="H8" i="15" s="1"/>
  <c r="J51" i="15"/>
  <c r="H51" i="15" s="1"/>
  <c r="J7" i="15"/>
  <c r="H7" i="15" s="1"/>
  <c r="J50" i="15"/>
  <c r="H50" i="15" s="1"/>
  <c r="J6" i="15"/>
  <c r="H6" i="15" s="1"/>
  <c r="J49" i="15"/>
  <c r="H49" i="15" s="1"/>
  <c r="J5" i="15"/>
  <c r="H5" i="15" s="1"/>
  <c r="J48" i="15"/>
  <c r="H48" i="15" s="1"/>
  <c r="J4" i="15"/>
  <c r="H4" i="15" s="1"/>
  <c r="J47" i="15"/>
  <c r="H47" i="15" s="1"/>
  <c r="J3" i="15"/>
  <c r="H3" i="15" s="1"/>
  <c r="J46" i="15"/>
  <c r="H46" i="15" s="1"/>
  <c r="J2" i="15"/>
  <c r="H2" i="15" s="1"/>
  <c r="Q1673" i="5"/>
  <c r="O1673" i="5" s="1"/>
  <c r="N1673" i="5"/>
  <c r="Q1672" i="5"/>
  <c r="O1672" i="5" s="1"/>
  <c r="N1672" i="5"/>
  <c r="Q1671" i="5"/>
  <c r="O1671" i="5" s="1"/>
  <c r="N1671" i="5"/>
  <c r="Q1670" i="5"/>
  <c r="O1670" i="5" s="1"/>
  <c r="N1670" i="5"/>
  <c r="Q1669" i="5"/>
  <c r="O1669" i="5" s="1"/>
  <c r="N1669" i="5"/>
  <c r="Q1668" i="5"/>
  <c r="O1668" i="5" s="1"/>
  <c r="N1668" i="5"/>
  <c r="Q1667" i="5"/>
  <c r="O1667" i="5" s="1"/>
  <c r="N1667" i="5"/>
  <c r="Q1666" i="5"/>
  <c r="O1666" i="5" s="1"/>
  <c r="N1666" i="5"/>
  <c r="Q1665" i="5"/>
  <c r="O1665" i="5" s="1"/>
  <c r="N1665" i="5"/>
  <c r="Q1664" i="5"/>
  <c r="O1664" i="5" s="1"/>
  <c r="N1664" i="5"/>
  <c r="Q1663" i="5"/>
  <c r="O1663" i="5" s="1"/>
  <c r="N1663" i="5"/>
  <c r="Q1662" i="5"/>
  <c r="O1662" i="5" s="1"/>
  <c r="N1662" i="5"/>
  <c r="Q1661" i="5"/>
  <c r="O1661" i="5" s="1"/>
  <c r="N1661" i="5"/>
  <c r="Q1660" i="5"/>
  <c r="O1660" i="5" s="1"/>
  <c r="N1660" i="5"/>
  <c r="Q1659" i="5"/>
  <c r="O1659" i="5" s="1"/>
  <c r="N1659" i="5"/>
  <c r="Q1658" i="5"/>
  <c r="O1658" i="5" s="1"/>
  <c r="N1658" i="5"/>
  <c r="Q1657" i="5"/>
  <c r="O1657" i="5" s="1"/>
  <c r="N1657" i="5"/>
  <c r="Q1656" i="5"/>
  <c r="O1656" i="5" s="1"/>
  <c r="N1656" i="5"/>
  <c r="Q1655" i="5"/>
  <c r="O1655" i="5" s="1"/>
  <c r="N1655" i="5"/>
  <c r="Q1654" i="5"/>
  <c r="O1654" i="5" s="1"/>
  <c r="N1654" i="5"/>
  <c r="Q1653" i="5"/>
  <c r="O1653" i="5" s="1"/>
  <c r="N1653" i="5"/>
  <c r="Q1652" i="5"/>
  <c r="O1652" i="5" s="1"/>
  <c r="N1652" i="5"/>
  <c r="Q1651" i="5"/>
  <c r="O1651" i="5" s="1"/>
  <c r="N1651" i="5"/>
  <c r="Q1650" i="5"/>
  <c r="O1650" i="5" s="1"/>
  <c r="N1650" i="5"/>
  <c r="Q1649" i="5"/>
  <c r="O1649" i="5" s="1"/>
  <c r="N1649" i="5"/>
  <c r="Q1648" i="5"/>
  <c r="O1648" i="5" s="1"/>
  <c r="N1648" i="5"/>
  <c r="Q1647" i="5"/>
  <c r="O1647" i="5" s="1"/>
  <c r="N1647" i="5"/>
  <c r="Q1646" i="5"/>
  <c r="O1646" i="5" s="1"/>
  <c r="N1646" i="5"/>
  <c r="Q1645" i="5"/>
  <c r="O1645" i="5" s="1"/>
  <c r="N1645" i="5"/>
  <c r="Q1644" i="5"/>
  <c r="O1644" i="5" s="1"/>
  <c r="N1644" i="5"/>
  <c r="Q1643" i="5"/>
  <c r="O1643" i="5" s="1"/>
  <c r="N1643" i="5"/>
  <c r="Q1642" i="5"/>
  <c r="O1642" i="5" s="1"/>
  <c r="N1642" i="5"/>
  <c r="Q1641" i="5"/>
  <c r="O1641" i="5" s="1"/>
  <c r="N1641" i="5"/>
  <c r="Q1640" i="5"/>
  <c r="O1640" i="5" s="1"/>
  <c r="N1640" i="5"/>
  <c r="Q1639" i="5"/>
  <c r="O1639" i="5" s="1"/>
  <c r="N1639" i="5"/>
  <c r="Q1638" i="5"/>
  <c r="O1638" i="5" s="1"/>
  <c r="N1638" i="5"/>
  <c r="Q1637" i="5"/>
  <c r="O1637" i="5" s="1"/>
  <c r="N1637" i="5"/>
  <c r="Q1636" i="5"/>
  <c r="O1636" i="5" s="1"/>
  <c r="N1636" i="5"/>
  <c r="Q1635" i="5"/>
  <c r="O1635" i="5" s="1"/>
  <c r="N1635" i="5"/>
  <c r="Q1634" i="5"/>
  <c r="O1634" i="5" s="1"/>
  <c r="N1634" i="5"/>
  <c r="Q1633" i="5"/>
  <c r="O1633" i="5" s="1"/>
  <c r="N1633" i="5"/>
  <c r="Q1632" i="5"/>
  <c r="O1632" i="5" s="1"/>
  <c r="N1632" i="5"/>
  <c r="Q1631" i="5"/>
  <c r="O1631" i="5" s="1"/>
  <c r="N1631" i="5"/>
  <c r="Q1630" i="5"/>
  <c r="O1630" i="5" s="1"/>
  <c r="N1630" i="5"/>
  <c r="Q1629" i="5"/>
  <c r="O1629" i="5" s="1"/>
  <c r="N1629" i="5"/>
  <c r="Q1628" i="5"/>
  <c r="O1628" i="5" s="1"/>
  <c r="N1628" i="5"/>
  <c r="Q1627" i="5"/>
  <c r="O1627" i="5" s="1"/>
  <c r="N1627" i="5"/>
  <c r="Q1626" i="5"/>
  <c r="O1626" i="5" s="1"/>
  <c r="N1626" i="5"/>
  <c r="Q1625" i="5"/>
  <c r="O1625" i="5" s="1"/>
  <c r="N1625" i="5"/>
  <c r="Q1624" i="5"/>
  <c r="O1624" i="5" s="1"/>
  <c r="N1624" i="5"/>
  <c r="Q1623" i="5"/>
  <c r="O1623" i="5" s="1"/>
  <c r="N1623" i="5"/>
  <c r="Q1622" i="5"/>
  <c r="O1622" i="5" s="1"/>
  <c r="N1622" i="5"/>
  <c r="Q1621" i="5"/>
  <c r="O1621" i="5" s="1"/>
  <c r="N1621" i="5"/>
  <c r="Q1620" i="5"/>
  <c r="O1620" i="5" s="1"/>
  <c r="N1620" i="5"/>
  <c r="Q1619" i="5"/>
  <c r="O1619" i="5" s="1"/>
  <c r="N1619" i="5"/>
  <c r="Q1618" i="5"/>
  <c r="O1618" i="5" s="1"/>
  <c r="N1618" i="5"/>
  <c r="Q1617" i="5"/>
  <c r="O1617" i="5" s="1"/>
  <c r="N1617" i="5"/>
  <c r="Q1616" i="5"/>
  <c r="O1616" i="5" s="1"/>
  <c r="N1616" i="5"/>
  <c r="Q1615" i="5"/>
  <c r="O1615" i="5" s="1"/>
  <c r="N1615" i="5"/>
  <c r="Q1614" i="5"/>
  <c r="O1614" i="5" s="1"/>
  <c r="N1614" i="5"/>
  <c r="Q1613" i="5"/>
  <c r="O1613" i="5" s="1"/>
  <c r="N1613" i="5"/>
  <c r="Q1612" i="5"/>
  <c r="O1612" i="5" s="1"/>
  <c r="N1612" i="5"/>
  <c r="Q1611" i="5"/>
  <c r="O1611" i="5" s="1"/>
  <c r="N1611" i="5"/>
  <c r="Q1610" i="5"/>
  <c r="O1610" i="5" s="1"/>
  <c r="N1610" i="5"/>
  <c r="Q1609" i="5"/>
  <c r="O1609" i="5" s="1"/>
  <c r="N1609" i="5"/>
  <c r="Q1608" i="5"/>
  <c r="O1608" i="5" s="1"/>
  <c r="N1608" i="5"/>
  <c r="Q1607" i="5"/>
  <c r="O1607" i="5" s="1"/>
  <c r="N1607" i="5"/>
  <c r="Q1606" i="5"/>
  <c r="O1606" i="5" s="1"/>
  <c r="N1606" i="5"/>
  <c r="Q1605" i="5"/>
  <c r="O1605" i="5" s="1"/>
  <c r="N1605" i="5"/>
  <c r="Q1604" i="5"/>
  <c r="O1604" i="5" s="1"/>
  <c r="N1604" i="5"/>
  <c r="Q1603" i="5"/>
  <c r="O1603" i="5" s="1"/>
  <c r="N1603" i="5"/>
  <c r="Q1602" i="5"/>
  <c r="O1602" i="5" s="1"/>
  <c r="N1602" i="5"/>
  <c r="Q1601" i="5"/>
  <c r="O1601" i="5" s="1"/>
  <c r="N1601" i="5"/>
  <c r="Q1600" i="5"/>
  <c r="O1600" i="5" s="1"/>
  <c r="N1600" i="5"/>
  <c r="Q1599" i="5"/>
  <c r="O1599" i="5" s="1"/>
  <c r="N1599" i="5"/>
  <c r="Q1598" i="5"/>
  <c r="O1598" i="5" s="1"/>
  <c r="N1598" i="5"/>
  <c r="Q1597" i="5"/>
  <c r="O1597" i="5" s="1"/>
  <c r="N1597" i="5"/>
  <c r="Q1596" i="5"/>
  <c r="O1596" i="5" s="1"/>
  <c r="N1596" i="5"/>
  <c r="Q1595" i="5"/>
  <c r="O1595" i="5" s="1"/>
  <c r="N1595" i="5"/>
  <c r="Q1594" i="5"/>
  <c r="O1594" i="5" s="1"/>
  <c r="N1594" i="5"/>
  <c r="Q1593" i="5"/>
  <c r="O1593" i="5" s="1"/>
  <c r="N1593" i="5"/>
  <c r="Q1592" i="5"/>
  <c r="O1592" i="5" s="1"/>
  <c r="N1592" i="5"/>
  <c r="Q1591" i="5"/>
  <c r="O1591" i="5" s="1"/>
  <c r="N1591" i="5"/>
  <c r="Q1590" i="5"/>
  <c r="O1590" i="5" s="1"/>
  <c r="N1590" i="5"/>
  <c r="Q1589" i="5"/>
  <c r="O1589" i="5" s="1"/>
  <c r="N1589" i="5"/>
  <c r="Q1588" i="5"/>
  <c r="O1588" i="5" s="1"/>
  <c r="N1588" i="5"/>
  <c r="Q1587" i="5"/>
  <c r="O1587" i="5" s="1"/>
  <c r="N1587" i="5"/>
  <c r="Q1586" i="5"/>
  <c r="O1586" i="5" s="1"/>
  <c r="N1586" i="5"/>
  <c r="Q1585" i="5"/>
  <c r="O1585" i="5" s="1"/>
  <c r="N1585" i="5"/>
  <c r="Q1584" i="5"/>
  <c r="O1584" i="5" s="1"/>
  <c r="N1584" i="5"/>
  <c r="Q1583" i="5"/>
  <c r="O1583" i="5" s="1"/>
  <c r="N1583" i="5"/>
  <c r="Q1582" i="5"/>
  <c r="O1582" i="5" s="1"/>
  <c r="N1582" i="5"/>
  <c r="Q1581" i="5"/>
  <c r="O1581" i="5" s="1"/>
  <c r="N1581" i="5"/>
  <c r="Q1580" i="5"/>
  <c r="O1580" i="5" s="1"/>
  <c r="N1580" i="5"/>
  <c r="Q1579" i="5"/>
  <c r="O1579" i="5" s="1"/>
  <c r="N1579" i="5"/>
  <c r="Q1578" i="5"/>
  <c r="O1578" i="5" s="1"/>
  <c r="N1578" i="5"/>
  <c r="Q1577" i="5"/>
  <c r="O1577" i="5" s="1"/>
  <c r="N1577" i="5"/>
  <c r="Q1576" i="5"/>
  <c r="O1576" i="5" s="1"/>
  <c r="N1576" i="5"/>
  <c r="Q1575" i="5"/>
  <c r="O1575" i="5" s="1"/>
  <c r="N1575" i="5"/>
  <c r="Q1574" i="5"/>
  <c r="O1574" i="5" s="1"/>
  <c r="N1574" i="5"/>
  <c r="Q1573" i="5"/>
  <c r="O1573" i="5" s="1"/>
  <c r="N1573" i="5"/>
  <c r="Q1572" i="5"/>
  <c r="O1572" i="5" s="1"/>
  <c r="N1572" i="5"/>
  <c r="Q1571" i="5"/>
  <c r="O1571" i="5" s="1"/>
  <c r="N1571" i="5"/>
  <c r="Q1570" i="5"/>
  <c r="O1570" i="5" s="1"/>
  <c r="N1570" i="5"/>
  <c r="Q1569" i="5"/>
  <c r="O1569" i="5" s="1"/>
  <c r="N1569" i="5"/>
  <c r="Q1568" i="5"/>
  <c r="O1568" i="5" s="1"/>
  <c r="N1568" i="5"/>
  <c r="Q1567" i="5"/>
  <c r="O1567" i="5" s="1"/>
  <c r="N1567" i="5"/>
  <c r="Q1566" i="5"/>
  <c r="O1566" i="5" s="1"/>
  <c r="N1566" i="5"/>
  <c r="Q1565" i="5"/>
  <c r="O1565" i="5" s="1"/>
  <c r="N1565" i="5"/>
  <c r="Q1564" i="5"/>
  <c r="O1564" i="5" s="1"/>
  <c r="N1564" i="5"/>
  <c r="Q1563" i="5"/>
  <c r="O1563" i="5" s="1"/>
  <c r="N1563" i="5"/>
  <c r="Q1562" i="5"/>
  <c r="O1562" i="5" s="1"/>
  <c r="N1562" i="5"/>
  <c r="Q1561" i="5"/>
  <c r="O1561" i="5" s="1"/>
  <c r="N1561" i="5"/>
  <c r="Q1560" i="5"/>
  <c r="O1560" i="5" s="1"/>
  <c r="N1560" i="5"/>
  <c r="Q1559" i="5"/>
  <c r="O1559" i="5" s="1"/>
  <c r="N1559" i="5"/>
  <c r="Q1558" i="5"/>
  <c r="O1558" i="5" s="1"/>
  <c r="N1558" i="5"/>
  <c r="Q1557" i="5"/>
  <c r="O1557" i="5" s="1"/>
  <c r="N1557" i="5"/>
  <c r="Q1556" i="5"/>
  <c r="O1556" i="5" s="1"/>
  <c r="N1556" i="5"/>
  <c r="Q1555" i="5"/>
  <c r="O1555" i="5" s="1"/>
  <c r="N1555" i="5"/>
  <c r="Q1554" i="5"/>
  <c r="O1554" i="5" s="1"/>
  <c r="N1554" i="5"/>
  <c r="Q1553" i="5"/>
  <c r="O1553" i="5" s="1"/>
  <c r="N1553" i="5"/>
  <c r="Q1552" i="5"/>
  <c r="O1552" i="5" s="1"/>
  <c r="N1552" i="5"/>
  <c r="Q1551" i="5"/>
  <c r="O1551" i="5" s="1"/>
  <c r="N1551" i="5"/>
  <c r="Q1550" i="5"/>
  <c r="O1550" i="5" s="1"/>
  <c r="N1550" i="5"/>
  <c r="Q1549" i="5"/>
  <c r="O1549" i="5" s="1"/>
  <c r="N1549" i="5"/>
  <c r="Q1548" i="5"/>
  <c r="O1548" i="5" s="1"/>
  <c r="N1548" i="5"/>
  <c r="Q1547" i="5"/>
  <c r="O1547" i="5" s="1"/>
  <c r="N1547" i="5"/>
  <c r="Q1546" i="5"/>
  <c r="O1546" i="5" s="1"/>
  <c r="N1546" i="5"/>
  <c r="Q1545" i="5"/>
  <c r="O1545" i="5" s="1"/>
  <c r="N1545" i="5"/>
  <c r="Q1544" i="5"/>
  <c r="O1544" i="5" s="1"/>
  <c r="N1544" i="5"/>
  <c r="Q1543" i="5"/>
  <c r="O1543" i="5" s="1"/>
  <c r="N1543" i="5"/>
  <c r="Q1542" i="5"/>
  <c r="O1542" i="5" s="1"/>
  <c r="N1542" i="5"/>
  <c r="Q1541" i="5"/>
  <c r="O1541" i="5" s="1"/>
  <c r="N1541" i="5"/>
  <c r="Q1540" i="5"/>
  <c r="O1540" i="5" s="1"/>
  <c r="N1540" i="5"/>
  <c r="Q1539" i="5"/>
  <c r="O1539" i="5" s="1"/>
  <c r="N1539" i="5"/>
  <c r="Q1538" i="5"/>
  <c r="O1538" i="5" s="1"/>
  <c r="N1538" i="5"/>
  <c r="Q1537" i="5"/>
  <c r="O1537" i="5" s="1"/>
  <c r="N1537" i="5"/>
  <c r="Q1536" i="5"/>
  <c r="O1536" i="5" s="1"/>
  <c r="N1536" i="5"/>
  <c r="Q1535" i="5"/>
  <c r="O1535" i="5" s="1"/>
  <c r="N1535" i="5"/>
  <c r="Q1534" i="5"/>
  <c r="O1534" i="5" s="1"/>
  <c r="N1534" i="5"/>
  <c r="Q1533" i="5"/>
  <c r="O1533" i="5" s="1"/>
  <c r="N1533" i="5"/>
  <c r="Q1532" i="5"/>
  <c r="O1532" i="5" s="1"/>
  <c r="N1532" i="5"/>
  <c r="Q1531" i="5"/>
  <c r="O1531" i="5" s="1"/>
  <c r="N1531" i="5"/>
  <c r="Q1530" i="5"/>
  <c r="O1530" i="5" s="1"/>
  <c r="N1530" i="5"/>
  <c r="Q1529" i="5"/>
  <c r="O1529" i="5" s="1"/>
  <c r="N1529" i="5"/>
  <c r="Q1528" i="5"/>
  <c r="O1528" i="5" s="1"/>
  <c r="N1528" i="5"/>
  <c r="Q1527" i="5"/>
  <c r="O1527" i="5" s="1"/>
  <c r="N1527" i="5"/>
  <c r="Q1526" i="5"/>
  <c r="O1526" i="5" s="1"/>
  <c r="N1526" i="5"/>
  <c r="Q1525" i="5"/>
  <c r="O1525" i="5" s="1"/>
  <c r="N1525" i="5"/>
  <c r="Q1524" i="5"/>
  <c r="O1524" i="5" s="1"/>
  <c r="N1524" i="5"/>
  <c r="Q1523" i="5"/>
  <c r="O1523" i="5" s="1"/>
  <c r="N1523" i="5"/>
  <c r="Q1522" i="5"/>
  <c r="O1522" i="5" s="1"/>
  <c r="N1522" i="5"/>
  <c r="Q1521" i="5"/>
  <c r="O1521" i="5" s="1"/>
  <c r="N1521" i="5"/>
  <c r="Q1520" i="5"/>
  <c r="O1520" i="5" s="1"/>
  <c r="N1520" i="5"/>
  <c r="Q1519" i="5"/>
  <c r="O1519" i="5" s="1"/>
  <c r="N1519" i="5"/>
  <c r="Q1518" i="5"/>
  <c r="O1518" i="5" s="1"/>
  <c r="N1518" i="5"/>
  <c r="Q1517" i="5"/>
  <c r="O1517" i="5" s="1"/>
  <c r="N1517" i="5"/>
  <c r="Q1516" i="5"/>
  <c r="O1516" i="5" s="1"/>
  <c r="N1516" i="5"/>
  <c r="Q1515" i="5"/>
  <c r="O1515" i="5" s="1"/>
  <c r="N1515" i="5"/>
  <c r="Q1514" i="5"/>
  <c r="O1514" i="5" s="1"/>
  <c r="N1514" i="5"/>
  <c r="Q1513" i="5"/>
  <c r="O1513" i="5" s="1"/>
  <c r="N1513" i="5"/>
  <c r="Q1512" i="5"/>
  <c r="O1512" i="5" s="1"/>
  <c r="N1512" i="5"/>
  <c r="Q1511" i="5"/>
  <c r="O1511" i="5" s="1"/>
  <c r="N1511" i="5"/>
  <c r="Q1510" i="5"/>
  <c r="O1510" i="5" s="1"/>
  <c r="N1510" i="5"/>
  <c r="Q1509" i="5"/>
  <c r="O1509" i="5" s="1"/>
  <c r="N1509" i="5"/>
  <c r="Q1508" i="5"/>
  <c r="O1508" i="5" s="1"/>
  <c r="N1508" i="5"/>
  <c r="Q1507" i="5"/>
  <c r="O1507" i="5" s="1"/>
  <c r="N1507" i="5"/>
  <c r="Q1506" i="5"/>
  <c r="O1506" i="5" s="1"/>
  <c r="N1506" i="5"/>
  <c r="Q1505" i="5"/>
  <c r="O1505" i="5" s="1"/>
  <c r="N1505" i="5"/>
  <c r="Q1504" i="5"/>
  <c r="O1504" i="5" s="1"/>
  <c r="N1504" i="5"/>
  <c r="Q1503" i="5"/>
  <c r="O1503" i="5" s="1"/>
  <c r="N1503" i="5"/>
  <c r="Q1502" i="5"/>
  <c r="O1502" i="5" s="1"/>
  <c r="N1502" i="5"/>
  <c r="Q1501" i="5"/>
  <c r="O1501" i="5" s="1"/>
  <c r="N1501" i="5"/>
  <c r="Q1500" i="5"/>
  <c r="O1500" i="5" s="1"/>
  <c r="N1500" i="5"/>
  <c r="Q1499" i="5"/>
  <c r="O1499" i="5" s="1"/>
  <c r="N1499" i="5"/>
  <c r="Q1498" i="5"/>
  <c r="O1498" i="5" s="1"/>
  <c r="N1498" i="5"/>
  <c r="Q1497" i="5"/>
  <c r="O1497" i="5" s="1"/>
  <c r="N1497" i="5"/>
  <c r="Q1496" i="5"/>
  <c r="O1496" i="5" s="1"/>
  <c r="N1496" i="5"/>
  <c r="Q1495" i="5"/>
  <c r="O1495" i="5" s="1"/>
  <c r="N1495" i="5"/>
  <c r="Q1494" i="5"/>
  <c r="O1494" i="5" s="1"/>
  <c r="N1494" i="5"/>
  <c r="Q1493" i="5"/>
  <c r="O1493" i="5" s="1"/>
  <c r="N1493" i="5"/>
  <c r="Q1492" i="5"/>
  <c r="O1492" i="5" s="1"/>
  <c r="N1492" i="5"/>
  <c r="Q1491" i="5"/>
  <c r="O1491" i="5" s="1"/>
  <c r="N1491" i="5"/>
  <c r="Q1490" i="5"/>
  <c r="O1490" i="5" s="1"/>
  <c r="N1490" i="5"/>
  <c r="Q1489" i="5"/>
  <c r="O1489" i="5" s="1"/>
  <c r="N1489" i="5"/>
  <c r="Q1488" i="5"/>
  <c r="O1488" i="5" s="1"/>
  <c r="N1488" i="5"/>
  <c r="Q1487" i="5"/>
  <c r="O1487" i="5" s="1"/>
  <c r="N1487" i="5"/>
  <c r="Q1486" i="5"/>
  <c r="O1486" i="5" s="1"/>
  <c r="N1486" i="5"/>
  <c r="Q1485" i="5"/>
  <c r="O1485" i="5" s="1"/>
  <c r="N1485" i="5"/>
  <c r="Q1484" i="5"/>
  <c r="O1484" i="5" s="1"/>
  <c r="N1484" i="5"/>
  <c r="Q1483" i="5"/>
  <c r="O1483" i="5" s="1"/>
  <c r="N1483" i="5"/>
  <c r="Q1482" i="5"/>
  <c r="O1482" i="5" s="1"/>
  <c r="N1482" i="5"/>
  <c r="Q1481" i="5"/>
  <c r="O1481" i="5" s="1"/>
  <c r="N1481" i="5"/>
  <c r="Q1480" i="5"/>
  <c r="O1480" i="5" s="1"/>
  <c r="N1480" i="5"/>
  <c r="Q1479" i="5"/>
  <c r="O1479" i="5" s="1"/>
  <c r="N1479" i="5"/>
  <c r="Q1478" i="5"/>
  <c r="O1478" i="5" s="1"/>
  <c r="N1478" i="5"/>
  <c r="Q1477" i="5"/>
  <c r="O1477" i="5" s="1"/>
  <c r="N1477" i="5"/>
  <c r="Q1476" i="5"/>
  <c r="O1476" i="5" s="1"/>
  <c r="N1476" i="5"/>
  <c r="Q1475" i="5"/>
  <c r="O1475" i="5" s="1"/>
  <c r="N1475" i="5"/>
  <c r="Q1474" i="5"/>
  <c r="O1474" i="5" s="1"/>
  <c r="N1474" i="5"/>
  <c r="Q1473" i="5"/>
  <c r="O1473" i="5" s="1"/>
  <c r="N1473" i="5"/>
  <c r="Q1472" i="5"/>
  <c r="O1472" i="5" s="1"/>
  <c r="N1472" i="5"/>
  <c r="Q1471" i="5"/>
  <c r="O1471" i="5" s="1"/>
  <c r="N1471" i="5"/>
  <c r="Q1470" i="5"/>
  <c r="O1470" i="5" s="1"/>
  <c r="N1470" i="5"/>
  <c r="Q1469" i="5"/>
  <c r="O1469" i="5" s="1"/>
  <c r="N1469" i="5"/>
  <c r="Q1468" i="5"/>
  <c r="O1468" i="5" s="1"/>
  <c r="N1468" i="5"/>
  <c r="Q1467" i="5"/>
  <c r="O1467" i="5" s="1"/>
  <c r="N1467" i="5"/>
  <c r="Q1466" i="5"/>
  <c r="O1466" i="5" s="1"/>
  <c r="N1466" i="5"/>
  <c r="Q1465" i="5"/>
  <c r="O1465" i="5" s="1"/>
  <c r="N1465" i="5"/>
  <c r="Q1464" i="5"/>
  <c r="O1464" i="5" s="1"/>
  <c r="N1464" i="5"/>
  <c r="Q1463" i="5"/>
  <c r="O1463" i="5" s="1"/>
  <c r="N1463" i="5"/>
  <c r="Q1462" i="5"/>
  <c r="O1462" i="5" s="1"/>
  <c r="N1462" i="5"/>
  <c r="Q1461" i="5"/>
  <c r="O1461" i="5" s="1"/>
  <c r="N1461" i="5"/>
  <c r="Q1460" i="5"/>
  <c r="O1460" i="5" s="1"/>
  <c r="N1460" i="5"/>
  <c r="Q1459" i="5"/>
  <c r="O1459" i="5" s="1"/>
  <c r="N1459" i="5"/>
  <c r="Q1458" i="5"/>
  <c r="O1458" i="5" s="1"/>
  <c r="N1458" i="5"/>
  <c r="Q1457" i="5"/>
  <c r="O1457" i="5" s="1"/>
  <c r="N1457" i="5"/>
  <c r="Q1456" i="5"/>
  <c r="O1456" i="5" s="1"/>
  <c r="N1456" i="5"/>
  <c r="Q1455" i="5"/>
  <c r="O1455" i="5" s="1"/>
  <c r="N1455" i="5"/>
  <c r="Q1454" i="5"/>
  <c r="O1454" i="5" s="1"/>
  <c r="N1454" i="5"/>
  <c r="Q1453" i="5"/>
  <c r="O1453" i="5" s="1"/>
  <c r="N1453" i="5"/>
  <c r="Q1452" i="5"/>
  <c r="O1452" i="5" s="1"/>
  <c r="N1452" i="5"/>
  <c r="Q1451" i="5"/>
  <c r="O1451" i="5" s="1"/>
  <c r="N1451" i="5"/>
  <c r="Q1450" i="5"/>
  <c r="O1450" i="5" s="1"/>
  <c r="N1450" i="5"/>
  <c r="Q1449" i="5"/>
  <c r="O1449" i="5" s="1"/>
  <c r="N1449" i="5"/>
  <c r="Q1448" i="5"/>
  <c r="O1448" i="5" s="1"/>
  <c r="N1448" i="5"/>
  <c r="Q1447" i="5"/>
  <c r="O1447" i="5" s="1"/>
  <c r="N1447" i="5"/>
  <c r="Q1446" i="5"/>
  <c r="O1446" i="5" s="1"/>
  <c r="N1446" i="5"/>
  <c r="Q1445" i="5"/>
  <c r="O1445" i="5" s="1"/>
  <c r="N1445" i="5"/>
  <c r="Q1444" i="5"/>
  <c r="O1444" i="5" s="1"/>
  <c r="N1444" i="5"/>
  <c r="Q1443" i="5"/>
  <c r="O1443" i="5" s="1"/>
  <c r="N1443" i="5"/>
  <c r="Q1442" i="5"/>
  <c r="O1442" i="5" s="1"/>
  <c r="N1442" i="5"/>
  <c r="Q1441" i="5"/>
  <c r="O1441" i="5" s="1"/>
  <c r="N1441" i="5"/>
  <c r="Q1440" i="5"/>
  <c r="O1440" i="5" s="1"/>
  <c r="N1440" i="5"/>
  <c r="Q1439" i="5"/>
  <c r="O1439" i="5" s="1"/>
  <c r="N1439" i="5"/>
  <c r="Q1438" i="5"/>
  <c r="O1438" i="5" s="1"/>
  <c r="N1438" i="5"/>
  <c r="Q1437" i="5"/>
  <c r="O1437" i="5" s="1"/>
  <c r="N1437" i="5"/>
  <c r="Q1436" i="5"/>
  <c r="O1436" i="5" s="1"/>
  <c r="N1436" i="5"/>
  <c r="Q1435" i="5"/>
  <c r="O1435" i="5" s="1"/>
  <c r="N1435" i="5"/>
  <c r="Q1434" i="5"/>
  <c r="O1434" i="5" s="1"/>
  <c r="N1434" i="5"/>
  <c r="Q1433" i="5"/>
  <c r="O1433" i="5" s="1"/>
  <c r="N1433" i="5"/>
  <c r="Q1432" i="5"/>
  <c r="O1432" i="5" s="1"/>
  <c r="N1432" i="5"/>
  <c r="Q1431" i="5"/>
  <c r="O1431" i="5" s="1"/>
  <c r="N1431" i="5"/>
  <c r="Q1430" i="5"/>
  <c r="O1430" i="5" s="1"/>
  <c r="N1430" i="5"/>
  <c r="Q1429" i="5"/>
  <c r="O1429" i="5" s="1"/>
  <c r="N1429" i="5"/>
  <c r="Q1428" i="5"/>
  <c r="O1428" i="5" s="1"/>
  <c r="N1428" i="5"/>
  <c r="Q1427" i="5"/>
  <c r="O1427" i="5" s="1"/>
  <c r="N1427" i="5"/>
  <c r="Q1426" i="5"/>
  <c r="O1426" i="5" s="1"/>
  <c r="N1426" i="5"/>
  <c r="Q1425" i="5"/>
  <c r="O1425" i="5" s="1"/>
  <c r="N1425" i="5"/>
  <c r="Q1424" i="5"/>
  <c r="O1424" i="5" s="1"/>
  <c r="N1424" i="5"/>
  <c r="Q1423" i="5"/>
  <c r="O1423" i="5" s="1"/>
  <c r="N1423" i="5"/>
  <c r="Q1422" i="5"/>
  <c r="O1422" i="5" s="1"/>
  <c r="N1422" i="5"/>
  <c r="Q1421" i="5"/>
  <c r="O1421" i="5" s="1"/>
  <c r="N1421" i="5"/>
  <c r="Q1420" i="5"/>
  <c r="O1420" i="5" s="1"/>
  <c r="N1420" i="5"/>
  <c r="Q1419" i="5"/>
  <c r="O1419" i="5" s="1"/>
  <c r="N1419" i="5"/>
  <c r="Q1418" i="5"/>
  <c r="O1418" i="5" s="1"/>
  <c r="N1418" i="5"/>
  <c r="Q1417" i="5"/>
  <c r="O1417" i="5" s="1"/>
  <c r="N1417" i="5"/>
  <c r="Q1416" i="5"/>
  <c r="O1416" i="5" s="1"/>
  <c r="N1416" i="5"/>
  <c r="Q1415" i="5"/>
  <c r="O1415" i="5" s="1"/>
  <c r="N1415" i="5"/>
  <c r="Q1414" i="5"/>
  <c r="O1414" i="5" s="1"/>
  <c r="N1414" i="5"/>
  <c r="Q1413" i="5"/>
  <c r="O1413" i="5" s="1"/>
  <c r="N1413" i="5"/>
  <c r="Q1412" i="5"/>
  <c r="O1412" i="5" s="1"/>
  <c r="N1412" i="5"/>
  <c r="Q1411" i="5"/>
  <c r="O1411" i="5" s="1"/>
  <c r="N1411" i="5"/>
  <c r="Q1410" i="5"/>
  <c r="O1410" i="5" s="1"/>
  <c r="N1410" i="5"/>
  <c r="Q1409" i="5"/>
  <c r="O1409" i="5" s="1"/>
  <c r="N1409" i="5"/>
  <c r="Q1408" i="5"/>
  <c r="O1408" i="5" s="1"/>
  <c r="N1408" i="5"/>
  <c r="Q1407" i="5"/>
  <c r="O1407" i="5" s="1"/>
  <c r="N1407" i="5"/>
  <c r="Q1406" i="5"/>
  <c r="O1406" i="5" s="1"/>
  <c r="N1406" i="5"/>
  <c r="Q1405" i="5"/>
  <c r="O1405" i="5" s="1"/>
  <c r="N1405" i="5"/>
  <c r="Q1404" i="5"/>
  <c r="O1404" i="5" s="1"/>
  <c r="N1404" i="5"/>
  <c r="Q1403" i="5"/>
  <c r="O1403" i="5" s="1"/>
  <c r="N1403" i="5"/>
  <c r="Q1402" i="5"/>
  <c r="O1402" i="5" s="1"/>
  <c r="N1402" i="5"/>
  <c r="Q1401" i="5"/>
  <c r="O1401" i="5" s="1"/>
  <c r="N1401" i="5"/>
  <c r="Q1400" i="5"/>
  <c r="O1400" i="5" s="1"/>
  <c r="N1400" i="5"/>
  <c r="Q1399" i="5"/>
  <c r="O1399" i="5" s="1"/>
  <c r="N1399" i="5"/>
  <c r="Q1398" i="5"/>
  <c r="O1398" i="5" s="1"/>
  <c r="N1398" i="5"/>
  <c r="Q1397" i="5"/>
  <c r="O1397" i="5" s="1"/>
  <c r="N1397" i="5"/>
  <c r="Q1396" i="5"/>
  <c r="O1396" i="5" s="1"/>
  <c r="N1396" i="5"/>
  <c r="Q1395" i="5"/>
  <c r="O1395" i="5" s="1"/>
  <c r="N1395" i="5"/>
  <c r="Q1394" i="5"/>
  <c r="O1394" i="5" s="1"/>
  <c r="N1394" i="5"/>
  <c r="Q1393" i="5"/>
  <c r="O1393" i="5" s="1"/>
  <c r="N1393" i="5"/>
  <c r="Q1392" i="5"/>
  <c r="O1392" i="5" s="1"/>
  <c r="N1392" i="5"/>
  <c r="Q1391" i="5"/>
  <c r="O1391" i="5" s="1"/>
  <c r="N1391" i="5"/>
  <c r="Q1390" i="5"/>
  <c r="O1390" i="5" s="1"/>
  <c r="N1390" i="5"/>
  <c r="Q1389" i="5"/>
  <c r="O1389" i="5" s="1"/>
  <c r="N1389" i="5"/>
  <c r="Q1388" i="5"/>
  <c r="O1388" i="5" s="1"/>
  <c r="N1388" i="5"/>
  <c r="Q1387" i="5"/>
  <c r="O1387" i="5" s="1"/>
  <c r="N1387" i="5"/>
  <c r="Q1386" i="5"/>
  <c r="O1386" i="5" s="1"/>
  <c r="N1386" i="5"/>
  <c r="Q1385" i="5"/>
  <c r="O1385" i="5" s="1"/>
  <c r="N1385" i="5"/>
  <c r="Q1384" i="5"/>
  <c r="O1384" i="5" s="1"/>
  <c r="N1384" i="5"/>
  <c r="Q1383" i="5"/>
  <c r="O1383" i="5" s="1"/>
  <c r="N1383" i="5"/>
  <c r="Q1382" i="5"/>
  <c r="O1382" i="5" s="1"/>
  <c r="N1382" i="5"/>
  <c r="Q1381" i="5"/>
  <c r="O1381" i="5" s="1"/>
  <c r="N1381" i="5"/>
  <c r="Q1380" i="5"/>
  <c r="O1380" i="5" s="1"/>
  <c r="N1380" i="5"/>
  <c r="Q1379" i="5"/>
  <c r="O1379" i="5" s="1"/>
  <c r="N1379" i="5"/>
  <c r="Q1378" i="5"/>
  <c r="O1378" i="5" s="1"/>
  <c r="N1378" i="5"/>
  <c r="Q1377" i="5"/>
  <c r="O1377" i="5" s="1"/>
  <c r="N1377" i="5"/>
  <c r="Q1376" i="5"/>
  <c r="O1376" i="5" s="1"/>
  <c r="N1376" i="5"/>
  <c r="Q1375" i="5"/>
  <c r="O1375" i="5" s="1"/>
  <c r="N1375" i="5"/>
  <c r="Q1374" i="5"/>
  <c r="O1374" i="5" s="1"/>
  <c r="N1374" i="5"/>
  <c r="Q1373" i="5"/>
  <c r="O1373" i="5" s="1"/>
  <c r="N1373" i="5"/>
  <c r="Q1372" i="5"/>
  <c r="O1372" i="5" s="1"/>
  <c r="N1372" i="5"/>
  <c r="Q1371" i="5"/>
  <c r="O1371" i="5" s="1"/>
  <c r="N1371" i="5"/>
  <c r="Q1370" i="5"/>
  <c r="O1370" i="5" s="1"/>
  <c r="N1370" i="5"/>
  <c r="Q1369" i="5"/>
  <c r="O1369" i="5" s="1"/>
  <c r="N1369" i="5"/>
  <c r="Q1368" i="5"/>
  <c r="O1368" i="5" s="1"/>
  <c r="N1368" i="5"/>
  <c r="Q1367" i="5"/>
  <c r="O1367" i="5" s="1"/>
  <c r="N1367" i="5"/>
  <c r="Q1366" i="5"/>
  <c r="O1366" i="5" s="1"/>
  <c r="N1366" i="5"/>
  <c r="Q1365" i="5"/>
  <c r="O1365" i="5" s="1"/>
  <c r="N1365" i="5"/>
  <c r="Q1364" i="5"/>
  <c r="O1364" i="5" s="1"/>
  <c r="N1364" i="5"/>
  <c r="Q1363" i="5"/>
  <c r="O1363" i="5" s="1"/>
  <c r="N1363" i="5"/>
  <c r="Q1362" i="5"/>
  <c r="O1362" i="5" s="1"/>
  <c r="N1362" i="5"/>
  <c r="Q1361" i="5"/>
  <c r="O1361" i="5" s="1"/>
  <c r="N1361" i="5"/>
  <c r="Q1360" i="5"/>
  <c r="O1360" i="5" s="1"/>
  <c r="N1360" i="5"/>
  <c r="Q1359" i="5"/>
  <c r="O1359" i="5" s="1"/>
  <c r="N1359" i="5"/>
  <c r="Q1358" i="5"/>
  <c r="O1358" i="5" s="1"/>
  <c r="N1358" i="5"/>
  <c r="Q1357" i="5"/>
  <c r="O1357" i="5" s="1"/>
  <c r="N1357" i="5"/>
  <c r="Q1356" i="5"/>
  <c r="O1356" i="5" s="1"/>
  <c r="N1356" i="5"/>
  <c r="Q1355" i="5"/>
  <c r="O1355" i="5" s="1"/>
  <c r="N1355" i="5"/>
  <c r="Q1354" i="5"/>
  <c r="O1354" i="5" s="1"/>
  <c r="N1354" i="5"/>
  <c r="Q1353" i="5"/>
  <c r="O1353" i="5" s="1"/>
  <c r="N1353" i="5"/>
  <c r="Q1352" i="5"/>
  <c r="O1352" i="5" s="1"/>
  <c r="N1352" i="5"/>
  <c r="Q1351" i="5"/>
  <c r="O1351" i="5" s="1"/>
  <c r="N1351" i="5"/>
  <c r="Q1350" i="5"/>
  <c r="O1350" i="5" s="1"/>
  <c r="N1350" i="5"/>
  <c r="Q1349" i="5"/>
  <c r="O1349" i="5" s="1"/>
  <c r="N1349" i="5"/>
  <c r="Q1348" i="5"/>
  <c r="O1348" i="5" s="1"/>
  <c r="N1348" i="5"/>
  <c r="Q1347" i="5"/>
  <c r="O1347" i="5" s="1"/>
  <c r="N1347" i="5"/>
  <c r="Q1346" i="5"/>
  <c r="O1346" i="5" s="1"/>
  <c r="N1346" i="5"/>
  <c r="Q1345" i="5"/>
  <c r="O1345" i="5" s="1"/>
  <c r="N1345" i="5"/>
  <c r="Q1344" i="5"/>
  <c r="O1344" i="5" s="1"/>
  <c r="N1344" i="5"/>
  <c r="Q1343" i="5"/>
  <c r="O1343" i="5" s="1"/>
  <c r="N1343" i="5"/>
  <c r="Q1342" i="5"/>
  <c r="O1342" i="5" s="1"/>
  <c r="N1342" i="5"/>
  <c r="Q1341" i="5"/>
  <c r="O1341" i="5" s="1"/>
  <c r="N1341" i="5"/>
  <c r="Q1340" i="5"/>
  <c r="O1340" i="5" s="1"/>
  <c r="N1340" i="5"/>
  <c r="Q1339" i="5"/>
  <c r="O1339" i="5" s="1"/>
  <c r="N1339" i="5"/>
  <c r="Q1338" i="5"/>
  <c r="O1338" i="5" s="1"/>
  <c r="N1338" i="5"/>
  <c r="Q1337" i="5"/>
  <c r="O1337" i="5" s="1"/>
  <c r="N1337" i="5"/>
  <c r="Q1336" i="5"/>
  <c r="O1336" i="5" s="1"/>
  <c r="N1336" i="5"/>
  <c r="Q1335" i="5"/>
  <c r="O1335" i="5" s="1"/>
  <c r="N1335" i="5"/>
  <c r="Q1334" i="5"/>
  <c r="O1334" i="5" s="1"/>
  <c r="N1334" i="5"/>
  <c r="Q1333" i="5"/>
  <c r="O1333" i="5" s="1"/>
  <c r="N1333" i="5"/>
  <c r="Q1332" i="5"/>
  <c r="O1332" i="5" s="1"/>
  <c r="N1332" i="5"/>
  <c r="Q1331" i="5"/>
  <c r="O1331" i="5" s="1"/>
  <c r="N1331" i="5"/>
  <c r="Q1330" i="5"/>
  <c r="O1330" i="5" s="1"/>
  <c r="N1330" i="5"/>
  <c r="Q1329" i="5"/>
  <c r="O1329" i="5" s="1"/>
  <c r="N1329" i="5"/>
  <c r="Q1328" i="5"/>
  <c r="O1328" i="5" s="1"/>
  <c r="N1328" i="5"/>
  <c r="Q1327" i="5"/>
  <c r="O1327" i="5" s="1"/>
  <c r="N1327" i="5"/>
  <c r="Q1326" i="5"/>
  <c r="O1326" i="5" s="1"/>
  <c r="N1326" i="5"/>
  <c r="Q1325" i="5"/>
  <c r="O1325" i="5" s="1"/>
  <c r="N1325" i="5"/>
  <c r="Q1324" i="5"/>
  <c r="O1324" i="5" s="1"/>
  <c r="N1324" i="5"/>
  <c r="Q1323" i="5"/>
  <c r="O1323" i="5" s="1"/>
  <c r="N1323" i="5"/>
  <c r="Q1322" i="5"/>
  <c r="O1322" i="5" s="1"/>
  <c r="N1322" i="5"/>
  <c r="Q1321" i="5"/>
  <c r="O1321" i="5" s="1"/>
  <c r="N1321" i="5"/>
  <c r="Q1320" i="5"/>
  <c r="O1320" i="5" s="1"/>
  <c r="N1320" i="5"/>
  <c r="Q1319" i="5"/>
  <c r="O1319" i="5" s="1"/>
  <c r="N1319" i="5"/>
  <c r="Q1318" i="5"/>
  <c r="O1318" i="5" s="1"/>
  <c r="N1318" i="5"/>
  <c r="Q1317" i="5"/>
  <c r="O1317" i="5" s="1"/>
  <c r="N1317" i="5"/>
  <c r="Q1316" i="5"/>
  <c r="O1316" i="5" s="1"/>
  <c r="N1316" i="5"/>
  <c r="Q1315" i="5"/>
  <c r="O1315" i="5" s="1"/>
  <c r="N1315" i="5"/>
  <c r="Q1314" i="5"/>
  <c r="O1314" i="5" s="1"/>
  <c r="N1314" i="5"/>
  <c r="Q1313" i="5"/>
  <c r="O1313" i="5" s="1"/>
  <c r="N1313" i="5"/>
  <c r="Q1312" i="5"/>
  <c r="O1312" i="5" s="1"/>
  <c r="N1312" i="5"/>
  <c r="Q1311" i="5"/>
  <c r="O1311" i="5" s="1"/>
  <c r="N1311" i="5"/>
  <c r="Q1310" i="5"/>
  <c r="O1310" i="5" s="1"/>
  <c r="N1310" i="5"/>
  <c r="Q1309" i="5"/>
  <c r="O1309" i="5" s="1"/>
  <c r="N1309" i="5"/>
  <c r="Q1308" i="5"/>
  <c r="O1308" i="5" s="1"/>
  <c r="N1308" i="5"/>
  <c r="Q1307" i="5"/>
  <c r="O1307" i="5" s="1"/>
  <c r="N1307" i="5"/>
  <c r="Q1306" i="5"/>
  <c r="O1306" i="5" s="1"/>
  <c r="N1306" i="5"/>
  <c r="Q1305" i="5"/>
  <c r="O1305" i="5" s="1"/>
  <c r="N1305" i="5"/>
  <c r="Q1304" i="5"/>
  <c r="O1304" i="5" s="1"/>
  <c r="N1304" i="5"/>
  <c r="Q1303" i="5"/>
  <c r="O1303" i="5" s="1"/>
  <c r="N1303" i="5"/>
  <c r="Q1302" i="5"/>
  <c r="O1302" i="5" s="1"/>
  <c r="N1302" i="5"/>
  <c r="Q1301" i="5"/>
  <c r="O1301" i="5" s="1"/>
  <c r="N1301" i="5"/>
  <c r="Q1300" i="5"/>
  <c r="O1300" i="5" s="1"/>
  <c r="N1300" i="5"/>
  <c r="Q1299" i="5"/>
  <c r="O1299" i="5" s="1"/>
  <c r="N1299" i="5"/>
  <c r="Q1298" i="5"/>
  <c r="O1298" i="5" s="1"/>
  <c r="N1298" i="5"/>
  <c r="Q1297" i="5"/>
  <c r="O1297" i="5" s="1"/>
  <c r="N1297" i="5"/>
  <c r="Q1296" i="5"/>
  <c r="O1296" i="5" s="1"/>
  <c r="N1296" i="5"/>
  <c r="Q1295" i="5"/>
  <c r="O1295" i="5" s="1"/>
  <c r="N1295" i="5"/>
  <c r="Q1294" i="5"/>
  <c r="O1294" i="5" s="1"/>
  <c r="N1294" i="5"/>
  <c r="Q1293" i="5"/>
  <c r="O1293" i="5" s="1"/>
  <c r="N1293" i="5"/>
  <c r="Q1292" i="5"/>
  <c r="O1292" i="5" s="1"/>
  <c r="N1292" i="5"/>
  <c r="Q1291" i="5"/>
  <c r="O1291" i="5" s="1"/>
  <c r="N1291" i="5"/>
  <c r="Q1290" i="5"/>
  <c r="O1290" i="5" s="1"/>
  <c r="N1290" i="5"/>
  <c r="Q1289" i="5"/>
  <c r="O1289" i="5" s="1"/>
  <c r="N1289" i="5"/>
  <c r="Q1288" i="5"/>
  <c r="O1288" i="5" s="1"/>
  <c r="N1288" i="5"/>
  <c r="Q1287" i="5"/>
  <c r="O1287" i="5" s="1"/>
  <c r="N1287" i="5"/>
  <c r="Q1286" i="5"/>
  <c r="O1286" i="5" s="1"/>
  <c r="N1286" i="5"/>
  <c r="Q1285" i="5"/>
  <c r="O1285" i="5" s="1"/>
  <c r="N1285" i="5"/>
  <c r="Q1284" i="5"/>
  <c r="O1284" i="5" s="1"/>
  <c r="N1284" i="5"/>
  <c r="Q1283" i="5"/>
  <c r="O1283" i="5" s="1"/>
  <c r="N1283" i="5"/>
  <c r="Q1282" i="5"/>
  <c r="O1282" i="5" s="1"/>
  <c r="N1282" i="5"/>
  <c r="Q1281" i="5"/>
  <c r="O1281" i="5" s="1"/>
  <c r="N1281" i="5"/>
  <c r="Q1280" i="5"/>
  <c r="O1280" i="5" s="1"/>
  <c r="N1280" i="5"/>
  <c r="Q1279" i="5"/>
  <c r="O1279" i="5" s="1"/>
  <c r="N1279" i="5"/>
  <c r="Q1278" i="5"/>
  <c r="O1278" i="5" s="1"/>
  <c r="N1278" i="5"/>
  <c r="Q1277" i="5"/>
  <c r="O1277" i="5" s="1"/>
  <c r="N1277" i="5"/>
  <c r="Q1276" i="5"/>
  <c r="O1276" i="5" s="1"/>
  <c r="N1276" i="5"/>
  <c r="Q1275" i="5"/>
  <c r="O1275" i="5" s="1"/>
  <c r="N1275" i="5"/>
  <c r="Q1274" i="5"/>
  <c r="O1274" i="5" s="1"/>
  <c r="N1274" i="5"/>
  <c r="Q1273" i="5"/>
  <c r="O1273" i="5" s="1"/>
  <c r="N1273" i="5"/>
  <c r="Q1272" i="5"/>
  <c r="O1272" i="5" s="1"/>
  <c r="N1272" i="5"/>
  <c r="Q1271" i="5"/>
  <c r="O1271" i="5" s="1"/>
  <c r="N1271" i="5"/>
  <c r="Q1270" i="5"/>
  <c r="O1270" i="5" s="1"/>
  <c r="N1270" i="5"/>
  <c r="Q1269" i="5"/>
  <c r="O1269" i="5" s="1"/>
  <c r="N1269" i="5"/>
  <c r="Q1268" i="5"/>
  <c r="O1268" i="5" s="1"/>
  <c r="N1268" i="5"/>
  <c r="Q1267" i="5"/>
  <c r="O1267" i="5" s="1"/>
  <c r="N1267" i="5"/>
  <c r="Q1266" i="5"/>
  <c r="O1266" i="5" s="1"/>
  <c r="N1266" i="5"/>
  <c r="Q1265" i="5"/>
  <c r="O1265" i="5" s="1"/>
  <c r="N1265" i="5"/>
  <c r="Q1264" i="5"/>
  <c r="O1264" i="5" s="1"/>
  <c r="N1264" i="5"/>
  <c r="Q1263" i="5"/>
  <c r="O1263" i="5" s="1"/>
  <c r="N1263" i="5"/>
  <c r="Q1262" i="5"/>
  <c r="O1262" i="5" s="1"/>
  <c r="N1262" i="5"/>
  <c r="Q1261" i="5"/>
  <c r="O1261" i="5" s="1"/>
  <c r="N1261" i="5"/>
  <c r="Q1260" i="5"/>
  <c r="O1260" i="5" s="1"/>
  <c r="N1260" i="5"/>
  <c r="Q1259" i="5"/>
  <c r="O1259" i="5" s="1"/>
  <c r="N1259" i="5"/>
  <c r="Q1258" i="5"/>
  <c r="O1258" i="5" s="1"/>
  <c r="N1258" i="5"/>
  <c r="Q1257" i="5"/>
  <c r="O1257" i="5" s="1"/>
  <c r="N1257" i="5"/>
  <c r="Q1256" i="5"/>
  <c r="O1256" i="5" s="1"/>
  <c r="N1256" i="5"/>
  <c r="Q1255" i="5"/>
  <c r="O1255" i="5" s="1"/>
  <c r="N1255" i="5"/>
  <c r="Q1254" i="5"/>
  <c r="O1254" i="5" s="1"/>
  <c r="N1254" i="5"/>
  <c r="Q1253" i="5"/>
  <c r="O1253" i="5" s="1"/>
  <c r="N1253" i="5"/>
  <c r="Q1252" i="5"/>
  <c r="O1252" i="5" s="1"/>
  <c r="N1252" i="5"/>
  <c r="Q1251" i="5"/>
  <c r="O1251" i="5" s="1"/>
  <c r="N1251" i="5"/>
  <c r="Q1250" i="5"/>
  <c r="O1250" i="5" s="1"/>
  <c r="N1250" i="5"/>
  <c r="Q1249" i="5"/>
  <c r="O1249" i="5" s="1"/>
  <c r="N1249" i="5"/>
  <c r="Q1248" i="5"/>
  <c r="O1248" i="5" s="1"/>
  <c r="N1248" i="5"/>
  <c r="Q1247" i="5"/>
  <c r="O1247" i="5" s="1"/>
  <c r="N1247" i="5"/>
  <c r="Q1246" i="5"/>
  <c r="O1246" i="5" s="1"/>
  <c r="N1246" i="5"/>
  <c r="Q1245" i="5"/>
  <c r="O1245" i="5" s="1"/>
  <c r="N1245" i="5"/>
  <c r="Q1244" i="5"/>
  <c r="O1244" i="5" s="1"/>
  <c r="N1244" i="5"/>
  <c r="Q1243" i="5"/>
  <c r="O1243" i="5" s="1"/>
  <c r="N1243" i="5"/>
  <c r="Q1242" i="5"/>
  <c r="O1242" i="5" s="1"/>
  <c r="N1242" i="5"/>
  <c r="Q1241" i="5"/>
  <c r="O1241" i="5" s="1"/>
  <c r="N1241" i="5"/>
  <c r="Q1240" i="5"/>
  <c r="O1240" i="5" s="1"/>
  <c r="N1240" i="5"/>
  <c r="Q1239" i="5"/>
  <c r="O1239" i="5" s="1"/>
  <c r="N1239" i="5"/>
  <c r="Q1238" i="5"/>
  <c r="O1238" i="5" s="1"/>
  <c r="N1238" i="5"/>
  <c r="Q1237" i="5"/>
  <c r="O1237" i="5" s="1"/>
  <c r="N1237" i="5"/>
  <c r="Q1236" i="5"/>
  <c r="O1236" i="5" s="1"/>
  <c r="N1236" i="5"/>
  <c r="Q1235" i="5"/>
  <c r="O1235" i="5" s="1"/>
  <c r="N1235" i="5"/>
  <c r="Q1234" i="5"/>
  <c r="O1234" i="5" s="1"/>
  <c r="N1234" i="5"/>
  <c r="Q1233" i="5"/>
  <c r="O1233" i="5" s="1"/>
  <c r="N1233" i="5"/>
  <c r="Q1232" i="5"/>
  <c r="O1232" i="5" s="1"/>
  <c r="N1232" i="5"/>
  <c r="Q1231" i="5"/>
  <c r="O1231" i="5" s="1"/>
  <c r="N1231" i="5"/>
  <c r="Q1230" i="5"/>
  <c r="O1230" i="5" s="1"/>
  <c r="N1230" i="5"/>
  <c r="Q1229" i="5"/>
  <c r="O1229" i="5" s="1"/>
  <c r="N1229" i="5"/>
  <c r="Q1228" i="5"/>
  <c r="O1228" i="5" s="1"/>
  <c r="N1228" i="5"/>
  <c r="Q1227" i="5"/>
  <c r="O1227" i="5" s="1"/>
  <c r="N1227" i="5"/>
  <c r="Q1226" i="5"/>
  <c r="O1226" i="5" s="1"/>
  <c r="N1226" i="5"/>
  <c r="Q1225" i="5"/>
  <c r="O1225" i="5" s="1"/>
  <c r="N1225" i="5"/>
  <c r="Q1224" i="5"/>
  <c r="O1224" i="5" s="1"/>
  <c r="N1224" i="5"/>
  <c r="Q1223" i="5"/>
  <c r="O1223" i="5" s="1"/>
  <c r="N1223" i="5"/>
  <c r="Q1222" i="5"/>
  <c r="O1222" i="5" s="1"/>
  <c r="N1222" i="5"/>
  <c r="Q1221" i="5"/>
  <c r="O1221" i="5" s="1"/>
  <c r="N1221" i="5"/>
  <c r="Q1220" i="5"/>
  <c r="O1220" i="5" s="1"/>
  <c r="N1220" i="5"/>
  <c r="Q1219" i="5"/>
  <c r="O1219" i="5" s="1"/>
  <c r="N1219" i="5"/>
  <c r="Q1218" i="5"/>
  <c r="O1218" i="5" s="1"/>
  <c r="N1218" i="5"/>
  <c r="Q1217" i="5"/>
  <c r="O1217" i="5" s="1"/>
  <c r="N1217" i="5"/>
  <c r="Q1216" i="5"/>
  <c r="O1216" i="5" s="1"/>
  <c r="N1216" i="5"/>
  <c r="Q1215" i="5"/>
  <c r="O1215" i="5" s="1"/>
  <c r="N1215" i="5"/>
  <c r="Q1214" i="5"/>
  <c r="O1214" i="5" s="1"/>
  <c r="N1214" i="5"/>
  <c r="Q1213" i="5"/>
  <c r="O1213" i="5" s="1"/>
  <c r="N1213" i="5"/>
  <c r="Q1212" i="5"/>
  <c r="O1212" i="5" s="1"/>
  <c r="N1212" i="5"/>
  <c r="Q1211" i="5"/>
  <c r="O1211" i="5" s="1"/>
  <c r="N1211" i="5"/>
  <c r="Q1210" i="5"/>
  <c r="O1210" i="5" s="1"/>
  <c r="N1210" i="5"/>
  <c r="Q1209" i="5"/>
  <c r="O1209" i="5" s="1"/>
  <c r="N1209" i="5"/>
  <c r="Q1208" i="5"/>
  <c r="O1208" i="5" s="1"/>
  <c r="N1208" i="5"/>
  <c r="Q1207" i="5"/>
  <c r="O1207" i="5" s="1"/>
  <c r="N1207" i="5"/>
  <c r="Q1206" i="5"/>
  <c r="O1206" i="5" s="1"/>
  <c r="N1206" i="5"/>
  <c r="Q1205" i="5"/>
  <c r="O1205" i="5" s="1"/>
  <c r="N1205" i="5"/>
  <c r="Q1204" i="5"/>
  <c r="O1204" i="5" s="1"/>
  <c r="N1204" i="5"/>
  <c r="Q1203" i="5"/>
  <c r="O1203" i="5" s="1"/>
  <c r="N1203" i="5"/>
  <c r="Q1202" i="5"/>
  <c r="O1202" i="5" s="1"/>
  <c r="N1202" i="5"/>
  <c r="Q1201" i="5"/>
  <c r="O1201" i="5" s="1"/>
  <c r="N1201" i="5"/>
  <c r="Q1200" i="5"/>
  <c r="O1200" i="5" s="1"/>
  <c r="N1200" i="5"/>
  <c r="Q1199" i="5"/>
  <c r="O1199" i="5" s="1"/>
  <c r="N1199" i="5"/>
  <c r="Q1198" i="5"/>
  <c r="O1198" i="5" s="1"/>
  <c r="N1198" i="5"/>
  <c r="Q1197" i="5"/>
  <c r="O1197" i="5" s="1"/>
  <c r="N1197" i="5"/>
  <c r="Q1196" i="5"/>
  <c r="O1196" i="5" s="1"/>
  <c r="N1196" i="5"/>
  <c r="Q1195" i="5"/>
  <c r="O1195" i="5" s="1"/>
  <c r="N1195" i="5"/>
  <c r="Q1194" i="5"/>
  <c r="O1194" i="5" s="1"/>
  <c r="N1194" i="5"/>
  <c r="Q1193" i="5"/>
  <c r="O1193" i="5" s="1"/>
  <c r="N1193" i="5"/>
  <c r="Q1192" i="5"/>
  <c r="O1192" i="5" s="1"/>
  <c r="N1192" i="5"/>
  <c r="Q1191" i="5"/>
  <c r="O1191" i="5" s="1"/>
  <c r="N1191" i="5"/>
  <c r="Q1190" i="5"/>
  <c r="O1190" i="5" s="1"/>
  <c r="N1190" i="5"/>
  <c r="Q1189" i="5"/>
  <c r="O1189" i="5" s="1"/>
  <c r="N1189" i="5"/>
  <c r="Q1188" i="5"/>
  <c r="O1188" i="5" s="1"/>
  <c r="N1188" i="5"/>
  <c r="Q1187" i="5"/>
  <c r="O1187" i="5" s="1"/>
  <c r="N1187" i="5"/>
  <c r="Q1186" i="5"/>
  <c r="O1186" i="5" s="1"/>
  <c r="N1186" i="5"/>
  <c r="Q1185" i="5"/>
  <c r="O1185" i="5" s="1"/>
  <c r="N1185" i="5"/>
  <c r="Q1184" i="5"/>
  <c r="O1184" i="5" s="1"/>
  <c r="N1184" i="5"/>
  <c r="Q1183" i="5"/>
  <c r="O1183" i="5" s="1"/>
  <c r="N1183" i="5"/>
  <c r="Q1182" i="5"/>
  <c r="O1182" i="5" s="1"/>
  <c r="N1182" i="5"/>
  <c r="Q1181" i="5"/>
  <c r="O1181" i="5" s="1"/>
  <c r="N1181" i="5"/>
  <c r="Q1180" i="5"/>
  <c r="O1180" i="5" s="1"/>
  <c r="N1180" i="5"/>
  <c r="Q1179" i="5"/>
  <c r="O1179" i="5" s="1"/>
  <c r="N1179" i="5"/>
  <c r="Q1178" i="5"/>
  <c r="O1178" i="5" s="1"/>
  <c r="N1178" i="5"/>
  <c r="Q1177" i="5"/>
  <c r="O1177" i="5" s="1"/>
  <c r="N1177" i="5"/>
  <c r="Q1176" i="5"/>
  <c r="O1176" i="5" s="1"/>
  <c r="N1176" i="5"/>
  <c r="Q1175" i="5"/>
  <c r="O1175" i="5" s="1"/>
  <c r="N1175" i="5"/>
  <c r="Q1174" i="5"/>
  <c r="O1174" i="5" s="1"/>
  <c r="N1174" i="5"/>
  <c r="Q1173" i="5"/>
  <c r="O1173" i="5" s="1"/>
  <c r="N1173" i="5"/>
  <c r="Q1172" i="5"/>
  <c r="O1172" i="5" s="1"/>
  <c r="N1172" i="5"/>
  <c r="Q1171" i="5"/>
  <c r="O1171" i="5" s="1"/>
  <c r="N1171" i="5"/>
  <c r="Q1170" i="5"/>
  <c r="O1170" i="5" s="1"/>
  <c r="N1170" i="5"/>
  <c r="Q1169" i="5"/>
  <c r="O1169" i="5" s="1"/>
  <c r="N1169" i="5"/>
  <c r="Q1168" i="5"/>
  <c r="O1168" i="5" s="1"/>
  <c r="N1168" i="5"/>
  <c r="Q1167" i="5"/>
  <c r="O1167" i="5" s="1"/>
  <c r="N1167" i="5"/>
  <c r="Q1166" i="5"/>
  <c r="O1166" i="5" s="1"/>
  <c r="N1166" i="5"/>
  <c r="Q1165" i="5"/>
  <c r="O1165" i="5" s="1"/>
  <c r="N1165" i="5"/>
  <c r="Q1164" i="5"/>
  <c r="O1164" i="5" s="1"/>
  <c r="N1164" i="5"/>
  <c r="Q1163" i="5"/>
  <c r="O1163" i="5" s="1"/>
  <c r="N1163" i="5"/>
  <c r="Q1162" i="5"/>
  <c r="O1162" i="5" s="1"/>
  <c r="N1162" i="5"/>
  <c r="Q1161" i="5"/>
  <c r="O1161" i="5" s="1"/>
  <c r="N1161" i="5"/>
  <c r="Q1160" i="5"/>
  <c r="O1160" i="5" s="1"/>
  <c r="N1160" i="5"/>
  <c r="Q1159" i="5"/>
  <c r="O1159" i="5" s="1"/>
  <c r="N1159" i="5"/>
  <c r="Q1158" i="5"/>
  <c r="O1158" i="5" s="1"/>
  <c r="N1158" i="5"/>
  <c r="Q1157" i="5"/>
  <c r="O1157" i="5" s="1"/>
  <c r="N1157" i="5"/>
  <c r="Q1156" i="5"/>
  <c r="O1156" i="5" s="1"/>
  <c r="N1156" i="5"/>
  <c r="Q1155" i="5"/>
  <c r="O1155" i="5" s="1"/>
  <c r="N1155" i="5"/>
  <c r="Q1154" i="5"/>
  <c r="O1154" i="5" s="1"/>
  <c r="N1154" i="5"/>
  <c r="Q1153" i="5"/>
  <c r="O1153" i="5" s="1"/>
  <c r="N1153" i="5"/>
  <c r="Q1152" i="5"/>
  <c r="O1152" i="5" s="1"/>
  <c r="N1152" i="5"/>
  <c r="Q1151" i="5"/>
  <c r="O1151" i="5" s="1"/>
  <c r="N1151" i="5"/>
  <c r="Q1150" i="5"/>
  <c r="O1150" i="5" s="1"/>
  <c r="N1150" i="5"/>
  <c r="Q1149" i="5"/>
  <c r="O1149" i="5" s="1"/>
  <c r="N1149" i="5"/>
  <c r="Q1148" i="5"/>
  <c r="O1148" i="5" s="1"/>
  <c r="N1148" i="5"/>
  <c r="Q1147" i="5"/>
  <c r="O1147" i="5" s="1"/>
  <c r="N1147" i="5"/>
  <c r="Q1146" i="5"/>
  <c r="O1146" i="5" s="1"/>
  <c r="N1146" i="5"/>
  <c r="Q1145" i="5"/>
  <c r="O1145" i="5" s="1"/>
  <c r="N1145" i="5"/>
  <c r="Q1144" i="5"/>
  <c r="O1144" i="5" s="1"/>
  <c r="N1144" i="5"/>
  <c r="Q1143" i="5"/>
  <c r="O1143" i="5" s="1"/>
  <c r="N1143" i="5"/>
  <c r="Q1142" i="5"/>
  <c r="O1142" i="5" s="1"/>
  <c r="N1142" i="5"/>
  <c r="Q1141" i="5"/>
  <c r="O1141" i="5" s="1"/>
  <c r="N1141" i="5"/>
  <c r="Q1140" i="5"/>
  <c r="O1140" i="5" s="1"/>
  <c r="N1140" i="5"/>
  <c r="Q1139" i="5"/>
  <c r="O1139" i="5" s="1"/>
  <c r="N1139" i="5"/>
  <c r="Q1138" i="5"/>
  <c r="O1138" i="5" s="1"/>
  <c r="N1138" i="5"/>
  <c r="Q1137" i="5"/>
  <c r="O1137" i="5" s="1"/>
  <c r="N1137" i="5"/>
  <c r="Q1136" i="5"/>
  <c r="O1136" i="5" s="1"/>
  <c r="N1136" i="5"/>
  <c r="Q1135" i="5"/>
  <c r="O1135" i="5" s="1"/>
  <c r="N1135" i="5"/>
  <c r="Q1134" i="5"/>
  <c r="O1134" i="5" s="1"/>
  <c r="N1134" i="5"/>
  <c r="Q1133" i="5"/>
  <c r="O1133" i="5" s="1"/>
  <c r="N1133" i="5"/>
  <c r="Q1132" i="5"/>
  <c r="O1132" i="5" s="1"/>
  <c r="N1132" i="5"/>
  <c r="Q1131" i="5"/>
  <c r="O1131" i="5" s="1"/>
  <c r="N1131" i="5"/>
  <c r="Q1130" i="5"/>
  <c r="O1130" i="5" s="1"/>
  <c r="N1130" i="5"/>
  <c r="Q1129" i="5"/>
  <c r="O1129" i="5" s="1"/>
  <c r="N1129" i="5"/>
  <c r="Q1128" i="5"/>
  <c r="O1128" i="5" s="1"/>
  <c r="N1128" i="5"/>
  <c r="Q1127" i="5"/>
  <c r="O1127" i="5" s="1"/>
  <c r="N1127" i="5"/>
  <c r="Q1126" i="5"/>
  <c r="O1126" i="5" s="1"/>
  <c r="N1126" i="5"/>
  <c r="Q1125" i="5"/>
  <c r="O1125" i="5" s="1"/>
  <c r="N1125" i="5"/>
  <c r="Q1124" i="5"/>
  <c r="O1124" i="5" s="1"/>
  <c r="N1124" i="5"/>
  <c r="Q1123" i="5"/>
  <c r="O1123" i="5" s="1"/>
  <c r="N1123" i="5"/>
  <c r="Q1122" i="5"/>
  <c r="O1122" i="5" s="1"/>
  <c r="N1122" i="5"/>
  <c r="Q1121" i="5"/>
  <c r="O1121" i="5" s="1"/>
  <c r="N1121" i="5"/>
  <c r="Q1120" i="5"/>
  <c r="O1120" i="5" s="1"/>
  <c r="N1120" i="5"/>
  <c r="Q1119" i="5"/>
  <c r="O1119" i="5" s="1"/>
  <c r="N1119" i="5"/>
  <c r="Q1118" i="5"/>
  <c r="O1118" i="5" s="1"/>
  <c r="N1118" i="5"/>
  <c r="Q1117" i="5"/>
  <c r="O1117" i="5" s="1"/>
  <c r="N1117" i="5"/>
  <c r="Q1116" i="5"/>
  <c r="O1116" i="5" s="1"/>
  <c r="N1116" i="5"/>
  <c r="Q1115" i="5"/>
  <c r="O1115" i="5" s="1"/>
  <c r="N1115" i="5"/>
  <c r="Q1114" i="5"/>
  <c r="O1114" i="5" s="1"/>
  <c r="N1114" i="5"/>
  <c r="Q1113" i="5"/>
  <c r="O1113" i="5" s="1"/>
  <c r="N1113" i="5"/>
  <c r="Q1112" i="5"/>
  <c r="O1112" i="5" s="1"/>
  <c r="N1112" i="5"/>
  <c r="Q1111" i="5"/>
  <c r="O1111" i="5" s="1"/>
  <c r="N1111" i="5"/>
  <c r="Q1110" i="5"/>
  <c r="O1110" i="5" s="1"/>
  <c r="N1110" i="5"/>
  <c r="Q1109" i="5"/>
  <c r="O1109" i="5" s="1"/>
  <c r="N1109" i="5"/>
  <c r="Q1108" i="5"/>
  <c r="O1108" i="5" s="1"/>
  <c r="N1108" i="5"/>
  <c r="Q1107" i="5"/>
  <c r="O1107" i="5" s="1"/>
  <c r="N1107" i="5"/>
  <c r="Q1106" i="5"/>
  <c r="O1106" i="5" s="1"/>
  <c r="N1106" i="5"/>
  <c r="Q1105" i="5"/>
  <c r="O1105" i="5" s="1"/>
  <c r="N1105" i="5"/>
  <c r="Q1104" i="5"/>
  <c r="O1104" i="5" s="1"/>
  <c r="N1104" i="5"/>
  <c r="Q1103" i="5"/>
  <c r="O1103" i="5" s="1"/>
  <c r="N1103" i="5"/>
  <c r="Q1102" i="5"/>
  <c r="O1102" i="5" s="1"/>
  <c r="N1102" i="5"/>
  <c r="Q1101" i="5"/>
  <c r="O1101" i="5" s="1"/>
  <c r="N1101" i="5"/>
  <c r="Q1100" i="5"/>
  <c r="O1100" i="5" s="1"/>
  <c r="N1100" i="5"/>
  <c r="Q1099" i="5"/>
  <c r="O1099" i="5" s="1"/>
  <c r="N1099" i="5"/>
  <c r="Q1098" i="5"/>
  <c r="O1098" i="5" s="1"/>
  <c r="N1098" i="5"/>
  <c r="Q1097" i="5"/>
  <c r="O1097" i="5" s="1"/>
  <c r="N1097" i="5"/>
  <c r="Q1096" i="5"/>
  <c r="O1096" i="5" s="1"/>
  <c r="N1096" i="5"/>
  <c r="Q1095" i="5"/>
  <c r="O1095" i="5" s="1"/>
  <c r="N1095" i="5"/>
  <c r="Q1094" i="5"/>
  <c r="O1094" i="5" s="1"/>
  <c r="N1094" i="5"/>
  <c r="Q1093" i="5"/>
  <c r="O1093" i="5" s="1"/>
  <c r="N1093" i="5"/>
  <c r="Q1092" i="5"/>
  <c r="O1092" i="5" s="1"/>
  <c r="N1092" i="5"/>
  <c r="Q1091" i="5"/>
  <c r="O1091" i="5" s="1"/>
  <c r="N1091" i="5"/>
  <c r="Q1090" i="5"/>
  <c r="O1090" i="5" s="1"/>
  <c r="N1090" i="5"/>
  <c r="Q1089" i="5"/>
  <c r="O1089" i="5" s="1"/>
  <c r="N1089" i="5"/>
  <c r="Q1088" i="5"/>
  <c r="O1088" i="5" s="1"/>
  <c r="N1088" i="5"/>
  <c r="Q1087" i="5"/>
  <c r="O1087" i="5" s="1"/>
  <c r="N1087" i="5"/>
  <c r="Q1086" i="5"/>
  <c r="O1086" i="5" s="1"/>
  <c r="N1086" i="5"/>
  <c r="Q1085" i="5"/>
  <c r="O1085" i="5" s="1"/>
  <c r="N1085" i="5"/>
  <c r="Q1084" i="5"/>
  <c r="O1084" i="5" s="1"/>
  <c r="N1084" i="5"/>
  <c r="Q1083" i="5"/>
  <c r="O1083" i="5" s="1"/>
  <c r="N1083" i="5"/>
  <c r="Q1082" i="5"/>
  <c r="O1082" i="5" s="1"/>
  <c r="N1082" i="5"/>
  <c r="Q1081" i="5"/>
  <c r="O1081" i="5" s="1"/>
  <c r="N1081" i="5"/>
  <c r="Q1080" i="5"/>
  <c r="O1080" i="5" s="1"/>
  <c r="N1080" i="5"/>
  <c r="Q1079" i="5"/>
  <c r="O1079" i="5" s="1"/>
  <c r="N1079" i="5"/>
  <c r="Q1078" i="5"/>
  <c r="O1078" i="5" s="1"/>
  <c r="N1078" i="5"/>
  <c r="Q1077" i="5"/>
  <c r="O1077" i="5" s="1"/>
  <c r="N1077" i="5"/>
  <c r="Q1076" i="5"/>
  <c r="O1076" i="5" s="1"/>
  <c r="N1076" i="5"/>
  <c r="Q1075" i="5"/>
  <c r="O1075" i="5" s="1"/>
  <c r="N1075" i="5"/>
  <c r="Q1074" i="5"/>
  <c r="O1074" i="5" s="1"/>
  <c r="N1074" i="5"/>
  <c r="Q1073" i="5"/>
  <c r="O1073" i="5" s="1"/>
  <c r="N1073" i="5"/>
  <c r="Q1072" i="5"/>
  <c r="O1072" i="5" s="1"/>
  <c r="N1072" i="5"/>
  <c r="Q1071" i="5"/>
  <c r="O1071" i="5" s="1"/>
  <c r="N1071" i="5"/>
  <c r="Q1070" i="5"/>
  <c r="O1070" i="5" s="1"/>
  <c r="N1070" i="5"/>
  <c r="Q1069" i="5"/>
  <c r="O1069" i="5" s="1"/>
  <c r="N1069" i="5"/>
  <c r="Q1068" i="5"/>
  <c r="O1068" i="5" s="1"/>
  <c r="N1068" i="5"/>
  <c r="Q1067" i="5"/>
  <c r="O1067" i="5" s="1"/>
  <c r="N1067" i="5"/>
  <c r="Q1066" i="5"/>
  <c r="O1066" i="5" s="1"/>
  <c r="N1066" i="5"/>
  <c r="Q1065" i="5"/>
  <c r="O1065" i="5" s="1"/>
  <c r="N1065" i="5"/>
  <c r="Q1064" i="5"/>
  <c r="O1064" i="5" s="1"/>
  <c r="N1064" i="5"/>
  <c r="Q1063" i="5"/>
  <c r="O1063" i="5" s="1"/>
  <c r="N1063" i="5"/>
  <c r="Q1062" i="5"/>
  <c r="O1062" i="5" s="1"/>
  <c r="N1062" i="5"/>
  <c r="Q1061" i="5"/>
  <c r="O1061" i="5" s="1"/>
  <c r="N1061" i="5"/>
  <c r="Q1060" i="5"/>
  <c r="O1060" i="5" s="1"/>
  <c r="N1060" i="5"/>
  <c r="Q1059" i="5"/>
  <c r="O1059" i="5" s="1"/>
  <c r="N1059" i="5"/>
  <c r="Q1058" i="5"/>
  <c r="O1058" i="5" s="1"/>
  <c r="N1058" i="5"/>
  <c r="Q1057" i="5"/>
  <c r="O1057" i="5" s="1"/>
  <c r="N1057" i="5"/>
  <c r="Q1056" i="5"/>
  <c r="O1056" i="5" s="1"/>
  <c r="N1056" i="5"/>
  <c r="Q1055" i="5"/>
  <c r="O1055" i="5" s="1"/>
  <c r="N1055" i="5"/>
  <c r="Q1054" i="5"/>
  <c r="O1054" i="5" s="1"/>
  <c r="N1054" i="5"/>
  <c r="Q1053" i="5"/>
  <c r="O1053" i="5" s="1"/>
  <c r="N1053" i="5"/>
  <c r="Q1052" i="5"/>
  <c r="O1052" i="5" s="1"/>
  <c r="N1052" i="5"/>
  <c r="Q1051" i="5"/>
  <c r="O1051" i="5" s="1"/>
  <c r="N1051" i="5"/>
  <c r="Q1050" i="5"/>
  <c r="O1050" i="5" s="1"/>
  <c r="N1050" i="5"/>
  <c r="Q1049" i="5"/>
  <c r="O1049" i="5" s="1"/>
  <c r="N1049" i="5"/>
  <c r="Q1048" i="5"/>
  <c r="O1048" i="5" s="1"/>
  <c r="N1048" i="5"/>
  <c r="Q1047" i="5"/>
  <c r="O1047" i="5" s="1"/>
  <c r="N1047" i="5"/>
  <c r="Q1046" i="5"/>
  <c r="O1046" i="5" s="1"/>
  <c r="N1046" i="5"/>
  <c r="Q1045" i="5"/>
  <c r="O1045" i="5" s="1"/>
  <c r="N1045" i="5"/>
  <c r="Q1044" i="5"/>
  <c r="O1044" i="5" s="1"/>
  <c r="N1044" i="5"/>
  <c r="Q1043" i="5"/>
  <c r="O1043" i="5" s="1"/>
  <c r="N1043" i="5"/>
  <c r="Q1042" i="5"/>
  <c r="O1042" i="5" s="1"/>
  <c r="N1042" i="5"/>
  <c r="Q1041" i="5"/>
  <c r="O1041" i="5" s="1"/>
  <c r="N1041" i="5"/>
  <c r="Q1040" i="5"/>
  <c r="O1040" i="5" s="1"/>
  <c r="N1040" i="5"/>
  <c r="Q1039" i="5"/>
  <c r="O1039" i="5" s="1"/>
  <c r="N1039" i="5"/>
  <c r="Q1038" i="5"/>
  <c r="O1038" i="5" s="1"/>
  <c r="N1038" i="5"/>
  <c r="Q1037" i="5"/>
  <c r="O1037" i="5" s="1"/>
  <c r="N1037" i="5"/>
  <c r="Q1036" i="5"/>
  <c r="O1036" i="5" s="1"/>
  <c r="N1036" i="5"/>
  <c r="Q1035" i="5"/>
  <c r="O1035" i="5" s="1"/>
  <c r="N1035" i="5"/>
  <c r="Q1034" i="5"/>
  <c r="O1034" i="5" s="1"/>
  <c r="N1034" i="5"/>
  <c r="Q1033" i="5"/>
  <c r="O1033" i="5" s="1"/>
  <c r="N1033" i="5"/>
  <c r="Q1032" i="5"/>
  <c r="O1032" i="5" s="1"/>
  <c r="N1032" i="5"/>
  <c r="Q1031" i="5"/>
  <c r="O1031" i="5" s="1"/>
  <c r="N1031" i="5"/>
  <c r="Q1030" i="5"/>
  <c r="O1030" i="5" s="1"/>
  <c r="N1030" i="5"/>
  <c r="Q1029" i="5"/>
  <c r="O1029" i="5" s="1"/>
  <c r="N1029" i="5"/>
  <c r="Q1028" i="5"/>
  <c r="O1028" i="5" s="1"/>
  <c r="N1028" i="5"/>
  <c r="Q1027" i="5"/>
  <c r="O1027" i="5" s="1"/>
  <c r="N1027" i="5"/>
  <c r="Q1026" i="5"/>
  <c r="O1026" i="5" s="1"/>
  <c r="N1026" i="5"/>
  <c r="Q1025" i="5"/>
  <c r="O1025" i="5" s="1"/>
  <c r="N1025" i="5"/>
  <c r="Q1024" i="5"/>
  <c r="O1024" i="5" s="1"/>
  <c r="N1024" i="5"/>
  <c r="Q1023" i="5"/>
  <c r="O1023" i="5" s="1"/>
  <c r="N1023" i="5"/>
  <c r="Q1022" i="5"/>
  <c r="O1022" i="5" s="1"/>
  <c r="N1022" i="5"/>
  <c r="Q1021" i="5"/>
  <c r="O1021" i="5" s="1"/>
  <c r="N1021" i="5"/>
  <c r="Q1020" i="5"/>
  <c r="O1020" i="5" s="1"/>
  <c r="N1020" i="5"/>
  <c r="Q1019" i="5"/>
  <c r="O1019" i="5" s="1"/>
  <c r="N1019" i="5"/>
  <c r="Q1018" i="5"/>
  <c r="O1018" i="5" s="1"/>
  <c r="N1018" i="5"/>
  <c r="Q1017" i="5"/>
  <c r="O1017" i="5" s="1"/>
  <c r="N1017" i="5"/>
  <c r="Q1016" i="5"/>
  <c r="O1016" i="5" s="1"/>
  <c r="N1016" i="5"/>
  <c r="Q1015" i="5"/>
  <c r="O1015" i="5" s="1"/>
  <c r="N1015" i="5"/>
  <c r="Q1014" i="5"/>
  <c r="O1014" i="5" s="1"/>
  <c r="N1014" i="5"/>
  <c r="Q1013" i="5"/>
  <c r="O1013" i="5" s="1"/>
  <c r="N1013" i="5"/>
  <c r="Q1012" i="5"/>
  <c r="O1012" i="5" s="1"/>
  <c r="N1012" i="5"/>
  <c r="Q1011" i="5"/>
  <c r="O1011" i="5" s="1"/>
  <c r="N1011" i="5"/>
  <c r="Q1010" i="5"/>
  <c r="O1010" i="5" s="1"/>
  <c r="N1010" i="5"/>
  <c r="Q1009" i="5"/>
  <c r="O1009" i="5" s="1"/>
  <c r="N1009" i="5"/>
  <c r="Q1008" i="5"/>
  <c r="O1008" i="5" s="1"/>
  <c r="N1008" i="5"/>
  <c r="Q1007" i="5"/>
  <c r="O1007" i="5" s="1"/>
  <c r="N1007" i="5"/>
  <c r="Q1006" i="5"/>
  <c r="O1006" i="5" s="1"/>
  <c r="N1006" i="5"/>
  <c r="Q1005" i="5"/>
  <c r="O1005" i="5" s="1"/>
  <c r="N1005" i="5"/>
  <c r="Q1004" i="5"/>
  <c r="O1004" i="5" s="1"/>
  <c r="N1004" i="5"/>
  <c r="Q1003" i="5"/>
  <c r="O1003" i="5" s="1"/>
  <c r="N1003" i="5"/>
  <c r="Q1002" i="5"/>
  <c r="O1002" i="5" s="1"/>
  <c r="N1002" i="5"/>
  <c r="Q1001" i="5"/>
  <c r="O1001" i="5" s="1"/>
  <c r="N1001" i="5"/>
  <c r="Q1000" i="5"/>
  <c r="O1000" i="5" s="1"/>
  <c r="N1000" i="5"/>
  <c r="Q999" i="5"/>
  <c r="O999" i="5" s="1"/>
  <c r="N999" i="5"/>
  <c r="Q998" i="5"/>
  <c r="O998" i="5" s="1"/>
  <c r="N998" i="5"/>
  <c r="Q997" i="5"/>
  <c r="O997" i="5" s="1"/>
  <c r="N997" i="5"/>
  <c r="Q996" i="5"/>
  <c r="O996" i="5" s="1"/>
  <c r="N996" i="5"/>
  <c r="Q995" i="5"/>
  <c r="O995" i="5" s="1"/>
  <c r="N995" i="5"/>
  <c r="Q994" i="5"/>
  <c r="O994" i="5" s="1"/>
  <c r="N994" i="5"/>
  <c r="Q993" i="5"/>
  <c r="O993" i="5" s="1"/>
  <c r="N993" i="5"/>
  <c r="Q992" i="5"/>
  <c r="O992" i="5" s="1"/>
  <c r="N992" i="5"/>
  <c r="Q991" i="5"/>
  <c r="O991" i="5" s="1"/>
  <c r="N991" i="5"/>
  <c r="Q990" i="5"/>
  <c r="O990" i="5" s="1"/>
  <c r="N990" i="5"/>
  <c r="Q989" i="5"/>
  <c r="O989" i="5" s="1"/>
  <c r="N989" i="5"/>
  <c r="Q988" i="5"/>
  <c r="O988" i="5" s="1"/>
  <c r="N988" i="5"/>
  <c r="Q987" i="5"/>
  <c r="O987" i="5" s="1"/>
  <c r="N987" i="5"/>
  <c r="Q986" i="5"/>
  <c r="O986" i="5" s="1"/>
  <c r="N986" i="5"/>
  <c r="Q985" i="5"/>
  <c r="O985" i="5" s="1"/>
  <c r="N985" i="5"/>
  <c r="Q984" i="5"/>
  <c r="O984" i="5" s="1"/>
  <c r="N984" i="5"/>
  <c r="Q983" i="5"/>
  <c r="O983" i="5" s="1"/>
  <c r="N983" i="5"/>
  <c r="Q982" i="5"/>
  <c r="O982" i="5" s="1"/>
  <c r="N982" i="5"/>
  <c r="Q981" i="5"/>
  <c r="O981" i="5" s="1"/>
  <c r="N981" i="5"/>
  <c r="Q980" i="5"/>
  <c r="O980" i="5" s="1"/>
  <c r="N980" i="5"/>
  <c r="Q979" i="5"/>
  <c r="O979" i="5" s="1"/>
  <c r="N979" i="5"/>
  <c r="Q978" i="5"/>
  <c r="O978" i="5" s="1"/>
  <c r="N978" i="5"/>
  <c r="Q977" i="5"/>
  <c r="O977" i="5" s="1"/>
  <c r="N977" i="5"/>
  <c r="Q976" i="5"/>
  <c r="O976" i="5" s="1"/>
  <c r="N976" i="5"/>
  <c r="Q975" i="5"/>
  <c r="O975" i="5" s="1"/>
  <c r="N975" i="5"/>
  <c r="Q974" i="5"/>
  <c r="O974" i="5" s="1"/>
  <c r="N974" i="5"/>
  <c r="Q973" i="5"/>
  <c r="O973" i="5" s="1"/>
  <c r="N973" i="5"/>
  <c r="Q972" i="5"/>
  <c r="O972" i="5" s="1"/>
  <c r="N972" i="5"/>
  <c r="Q971" i="5"/>
  <c r="O971" i="5" s="1"/>
  <c r="N971" i="5"/>
  <c r="Q970" i="5"/>
  <c r="O970" i="5" s="1"/>
  <c r="N970" i="5"/>
  <c r="Q969" i="5"/>
  <c r="O969" i="5" s="1"/>
  <c r="N969" i="5"/>
  <c r="Q968" i="5"/>
  <c r="O968" i="5" s="1"/>
  <c r="N968" i="5"/>
  <c r="Q967" i="5"/>
  <c r="O967" i="5" s="1"/>
  <c r="N967" i="5"/>
  <c r="Q966" i="5"/>
  <c r="O966" i="5" s="1"/>
  <c r="N966" i="5"/>
  <c r="Q965" i="5"/>
  <c r="O965" i="5" s="1"/>
  <c r="N965" i="5"/>
  <c r="Q964" i="5"/>
  <c r="O964" i="5" s="1"/>
  <c r="N964" i="5"/>
  <c r="Q963" i="5"/>
  <c r="O963" i="5" s="1"/>
  <c r="N963" i="5"/>
  <c r="Q962" i="5"/>
  <c r="O962" i="5" s="1"/>
  <c r="N962" i="5"/>
  <c r="Q961" i="5"/>
  <c r="O961" i="5" s="1"/>
  <c r="N961" i="5"/>
  <c r="Q960" i="5"/>
  <c r="O960" i="5" s="1"/>
  <c r="N960" i="5"/>
  <c r="Q959" i="5"/>
  <c r="O959" i="5" s="1"/>
  <c r="N959" i="5"/>
  <c r="Q958" i="5"/>
  <c r="O958" i="5" s="1"/>
  <c r="N958" i="5"/>
  <c r="Q957" i="5"/>
  <c r="O957" i="5" s="1"/>
  <c r="N957" i="5"/>
  <c r="Q956" i="5"/>
  <c r="O956" i="5" s="1"/>
  <c r="N956" i="5"/>
  <c r="Q955" i="5"/>
  <c r="O955" i="5" s="1"/>
  <c r="N955" i="5"/>
  <c r="Q954" i="5"/>
  <c r="O954" i="5" s="1"/>
  <c r="N954" i="5"/>
  <c r="Q953" i="5"/>
  <c r="O953" i="5" s="1"/>
  <c r="N953" i="5"/>
  <c r="Q952" i="5"/>
  <c r="O952" i="5" s="1"/>
  <c r="N952" i="5"/>
  <c r="Q951" i="5"/>
  <c r="O951" i="5" s="1"/>
  <c r="N951" i="5"/>
  <c r="Q950" i="5"/>
  <c r="O950" i="5" s="1"/>
  <c r="N950" i="5"/>
  <c r="Q949" i="5"/>
  <c r="O949" i="5" s="1"/>
  <c r="N949" i="5"/>
  <c r="Q948" i="5"/>
  <c r="O948" i="5" s="1"/>
  <c r="N948" i="5"/>
  <c r="Q947" i="5"/>
  <c r="O947" i="5" s="1"/>
  <c r="N947" i="5"/>
  <c r="Q946" i="5"/>
  <c r="O946" i="5" s="1"/>
  <c r="N946" i="5"/>
  <c r="Q945" i="5"/>
  <c r="O945" i="5" s="1"/>
  <c r="N945" i="5"/>
  <c r="Q944" i="5"/>
  <c r="O944" i="5" s="1"/>
  <c r="N944" i="5"/>
  <c r="Q943" i="5"/>
  <c r="O943" i="5" s="1"/>
  <c r="N943" i="5"/>
  <c r="Q942" i="5"/>
  <c r="O942" i="5" s="1"/>
  <c r="N942" i="5"/>
  <c r="Q941" i="5"/>
  <c r="O941" i="5" s="1"/>
  <c r="N941" i="5"/>
  <c r="Q940" i="5"/>
  <c r="O940" i="5" s="1"/>
  <c r="N940" i="5"/>
  <c r="Q939" i="5"/>
  <c r="O939" i="5" s="1"/>
  <c r="N939" i="5"/>
  <c r="Q938" i="5"/>
  <c r="O938" i="5" s="1"/>
  <c r="N938" i="5"/>
  <c r="Q937" i="5"/>
  <c r="O937" i="5" s="1"/>
  <c r="N937" i="5"/>
  <c r="Q936" i="5"/>
  <c r="O936" i="5" s="1"/>
  <c r="N936" i="5"/>
  <c r="Q935" i="5"/>
  <c r="O935" i="5" s="1"/>
  <c r="N935" i="5"/>
  <c r="Q934" i="5"/>
  <c r="O934" i="5" s="1"/>
  <c r="N934" i="5"/>
  <c r="Q933" i="5"/>
  <c r="O933" i="5" s="1"/>
  <c r="N933" i="5"/>
  <c r="Q932" i="5"/>
  <c r="O932" i="5" s="1"/>
  <c r="N932" i="5"/>
  <c r="Q931" i="5"/>
  <c r="O931" i="5" s="1"/>
  <c r="N931" i="5"/>
  <c r="Q930" i="5"/>
  <c r="O930" i="5" s="1"/>
  <c r="N930" i="5"/>
  <c r="Q929" i="5"/>
  <c r="O929" i="5" s="1"/>
  <c r="N929" i="5"/>
  <c r="Q928" i="5"/>
  <c r="O928" i="5" s="1"/>
  <c r="N928" i="5"/>
  <c r="Q927" i="5"/>
  <c r="O927" i="5" s="1"/>
  <c r="N927" i="5"/>
  <c r="Q926" i="5"/>
  <c r="O926" i="5" s="1"/>
  <c r="N926" i="5"/>
  <c r="Q925" i="5"/>
  <c r="O925" i="5" s="1"/>
  <c r="N925" i="5"/>
  <c r="Q924" i="5"/>
  <c r="O924" i="5" s="1"/>
  <c r="N924" i="5"/>
  <c r="Q923" i="5"/>
  <c r="O923" i="5" s="1"/>
  <c r="N923" i="5"/>
  <c r="Q922" i="5"/>
  <c r="O922" i="5" s="1"/>
  <c r="N922" i="5"/>
  <c r="Q921" i="5"/>
  <c r="O921" i="5" s="1"/>
  <c r="N921" i="5"/>
  <c r="Q920" i="5"/>
  <c r="O920" i="5" s="1"/>
  <c r="N920" i="5"/>
  <c r="Q919" i="5"/>
  <c r="O919" i="5" s="1"/>
  <c r="N919" i="5"/>
  <c r="Q918" i="5"/>
  <c r="O918" i="5" s="1"/>
  <c r="N918" i="5"/>
  <c r="Q917" i="5"/>
  <c r="O917" i="5" s="1"/>
  <c r="N917" i="5"/>
  <c r="Q916" i="5"/>
  <c r="O916" i="5" s="1"/>
  <c r="N916" i="5"/>
  <c r="Q915" i="5"/>
  <c r="O915" i="5" s="1"/>
  <c r="N915" i="5"/>
  <c r="Q914" i="5"/>
  <c r="O914" i="5" s="1"/>
  <c r="N914" i="5"/>
  <c r="Q913" i="5"/>
  <c r="O913" i="5" s="1"/>
  <c r="N913" i="5"/>
  <c r="Q912" i="5"/>
  <c r="O912" i="5" s="1"/>
  <c r="N912" i="5"/>
  <c r="Q911" i="5"/>
  <c r="O911" i="5" s="1"/>
  <c r="N911" i="5"/>
  <c r="Q910" i="5"/>
  <c r="O910" i="5" s="1"/>
  <c r="N910" i="5"/>
  <c r="Q909" i="5"/>
  <c r="O909" i="5" s="1"/>
  <c r="N909" i="5"/>
  <c r="Q908" i="5"/>
  <c r="O908" i="5" s="1"/>
  <c r="N908" i="5"/>
  <c r="Q907" i="5"/>
  <c r="O907" i="5" s="1"/>
  <c r="N907" i="5"/>
  <c r="Q906" i="5"/>
  <c r="O906" i="5" s="1"/>
  <c r="N906" i="5"/>
  <c r="Q905" i="5"/>
  <c r="O905" i="5" s="1"/>
  <c r="N905" i="5"/>
  <c r="Q904" i="5"/>
  <c r="O904" i="5" s="1"/>
  <c r="N904" i="5"/>
  <c r="Q903" i="5"/>
  <c r="O903" i="5" s="1"/>
  <c r="N903" i="5"/>
  <c r="Q902" i="5"/>
  <c r="O902" i="5" s="1"/>
  <c r="N902" i="5"/>
  <c r="Q901" i="5"/>
  <c r="O901" i="5" s="1"/>
  <c r="N901" i="5"/>
  <c r="Q900" i="5"/>
  <c r="O900" i="5" s="1"/>
  <c r="N900" i="5"/>
  <c r="Q899" i="5"/>
  <c r="O899" i="5" s="1"/>
  <c r="N899" i="5"/>
  <c r="Q898" i="5"/>
  <c r="O898" i="5" s="1"/>
  <c r="N898" i="5"/>
  <c r="Q897" i="5"/>
  <c r="O897" i="5" s="1"/>
  <c r="N897" i="5"/>
  <c r="Q896" i="5"/>
  <c r="O896" i="5" s="1"/>
  <c r="N896" i="5"/>
  <c r="Q895" i="5"/>
  <c r="O895" i="5" s="1"/>
  <c r="N895" i="5"/>
  <c r="Q894" i="5"/>
  <c r="O894" i="5" s="1"/>
  <c r="N894" i="5"/>
  <c r="Q893" i="5"/>
  <c r="O893" i="5" s="1"/>
  <c r="N893" i="5"/>
  <c r="Q892" i="5"/>
  <c r="O892" i="5" s="1"/>
  <c r="N892" i="5"/>
  <c r="Q891" i="5"/>
  <c r="O891" i="5" s="1"/>
  <c r="N891" i="5"/>
  <c r="Q890" i="5"/>
  <c r="O890" i="5" s="1"/>
  <c r="N890" i="5"/>
  <c r="Q889" i="5"/>
  <c r="O889" i="5" s="1"/>
  <c r="N889" i="5"/>
  <c r="Q888" i="5"/>
  <c r="O888" i="5" s="1"/>
  <c r="N888" i="5"/>
  <c r="Q887" i="5"/>
  <c r="O887" i="5" s="1"/>
  <c r="N887" i="5"/>
  <c r="Q886" i="5"/>
  <c r="O886" i="5" s="1"/>
  <c r="N886" i="5"/>
  <c r="Q885" i="5"/>
  <c r="O885" i="5" s="1"/>
  <c r="N885" i="5"/>
  <c r="Q884" i="5"/>
  <c r="O884" i="5" s="1"/>
  <c r="N884" i="5"/>
  <c r="Q883" i="5"/>
  <c r="O883" i="5" s="1"/>
  <c r="N883" i="5"/>
  <c r="Q882" i="5"/>
  <c r="O882" i="5" s="1"/>
  <c r="N882" i="5"/>
  <c r="Q881" i="5"/>
  <c r="O881" i="5" s="1"/>
  <c r="N881" i="5"/>
  <c r="Q880" i="5"/>
  <c r="O880" i="5" s="1"/>
  <c r="N880" i="5"/>
  <c r="Q879" i="5"/>
  <c r="O879" i="5" s="1"/>
  <c r="N879" i="5"/>
  <c r="Q878" i="5"/>
  <c r="O878" i="5" s="1"/>
  <c r="N878" i="5"/>
  <c r="Q877" i="5"/>
  <c r="O877" i="5" s="1"/>
  <c r="N877" i="5"/>
  <c r="Q876" i="5"/>
  <c r="O876" i="5" s="1"/>
  <c r="N876" i="5"/>
  <c r="Q875" i="5"/>
  <c r="O875" i="5" s="1"/>
  <c r="N875" i="5"/>
  <c r="Q874" i="5"/>
  <c r="O874" i="5" s="1"/>
  <c r="N874" i="5"/>
  <c r="Q873" i="5"/>
  <c r="O873" i="5" s="1"/>
  <c r="N873" i="5"/>
  <c r="Q872" i="5"/>
  <c r="O872" i="5" s="1"/>
  <c r="N872" i="5"/>
  <c r="Q871" i="5"/>
  <c r="O871" i="5" s="1"/>
  <c r="N871" i="5"/>
  <c r="Q870" i="5"/>
  <c r="O870" i="5" s="1"/>
  <c r="N870" i="5"/>
  <c r="Q869" i="5"/>
  <c r="O869" i="5" s="1"/>
  <c r="N869" i="5"/>
  <c r="Q868" i="5"/>
  <c r="O868" i="5" s="1"/>
  <c r="N868" i="5"/>
  <c r="Q867" i="5"/>
  <c r="O867" i="5" s="1"/>
  <c r="N867" i="5"/>
  <c r="Q866" i="5"/>
  <c r="O866" i="5" s="1"/>
  <c r="N866" i="5"/>
  <c r="Q865" i="5"/>
  <c r="O865" i="5" s="1"/>
  <c r="N865" i="5"/>
  <c r="Q864" i="5"/>
  <c r="O864" i="5" s="1"/>
  <c r="N864" i="5"/>
  <c r="Q863" i="5"/>
  <c r="O863" i="5" s="1"/>
  <c r="N863" i="5"/>
  <c r="Q862" i="5"/>
  <c r="O862" i="5" s="1"/>
  <c r="N862" i="5"/>
  <c r="Q861" i="5"/>
  <c r="O861" i="5" s="1"/>
  <c r="N861" i="5"/>
  <c r="Q860" i="5"/>
  <c r="O860" i="5" s="1"/>
  <c r="N860" i="5"/>
  <c r="Q859" i="5"/>
  <c r="O859" i="5" s="1"/>
  <c r="N859" i="5"/>
  <c r="Q858" i="5"/>
  <c r="O858" i="5" s="1"/>
  <c r="N858" i="5"/>
  <c r="Q857" i="5"/>
  <c r="O857" i="5" s="1"/>
  <c r="N857" i="5"/>
  <c r="Q856" i="5"/>
  <c r="O856" i="5" s="1"/>
  <c r="N856" i="5"/>
  <c r="Q855" i="5"/>
  <c r="O855" i="5" s="1"/>
  <c r="N855" i="5"/>
  <c r="Q854" i="5"/>
  <c r="O854" i="5" s="1"/>
  <c r="N854" i="5"/>
  <c r="Q853" i="5"/>
  <c r="O853" i="5" s="1"/>
  <c r="N853" i="5"/>
  <c r="Q852" i="5"/>
  <c r="O852" i="5" s="1"/>
  <c r="N852" i="5"/>
  <c r="Q851" i="5"/>
  <c r="O851" i="5" s="1"/>
  <c r="N851" i="5"/>
  <c r="Q850" i="5"/>
  <c r="O850" i="5" s="1"/>
  <c r="N850" i="5"/>
  <c r="Q849" i="5"/>
  <c r="O849" i="5" s="1"/>
  <c r="N849" i="5"/>
  <c r="Q848" i="5"/>
  <c r="O848" i="5" s="1"/>
  <c r="N848" i="5"/>
  <c r="Q847" i="5"/>
  <c r="O847" i="5" s="1"/>
  <c r="N847" i="5"/>
  <c r="Q846" i="5"/>
  <c r="O846" i="5" s="1"/>
  <c r="N846" i="5"/>
  <c r="Q845" i="5"/>
  <c r="O845" i="5" s="1"/>
  <c r="N845" i="5"/>
  <c r="Q844" i="5"/>
  <c r="O844" i="5" s="1"/>
  <c r="N844" i="5"/>
  <c r="Q843" i="5"/>
  <c r="O843" i="5" s="1"/>
  <c r="N843" i="5"/>
  <c r="Q842" i="5"/>
  <c r="O842" i="5" s="1"/>
  <c r="N842" i="5"/>
  <c r="Q841" i="5"/>
  <c r="O841" i="5" s="1"/>
  <c r="N841" i="5"/>
  <c r="Q840" i="5"/>
  <c r="O840" i="5" s="1"/>
  <c r="N840" i="5"/>
  <c r="Q839" i="5"/>
  <c r="O839" i="5" s="1"/>
  <c r="N839" i="5"/>
  <c r="Q838" i="5"/>
  <c r="O838" i="5" s="1"/>
  <c r="N838" i="5"/>
  <c r="Q837" i="5"/>
  <c r="O837" i="5" s="1"/>
  <c r="N837" i="5"/>
  <c r="Q836" i="5"/>
  <c r="O836" i="5" s="1"/>
  <c r="N836" i="5"/>
  <c r="Q835" i="5"/>
  <c r="O835" i="5" s="1"/>
  <c r="N835" i="5"/>
  <c r="Q834" i="5"/>
  <c r="O834" i="5" s="1"/>
  <c r="N834" i="5"/>
  <c r="Q833" i="5"/>
  <c r="O833" i="5" s="1"/>
  <c r="N833" i="5"/>
  <c r="Q832" i="5"/>
  <c r="O832" i="5" s="1"/>
  <c r="N832" i="5"/>
  <c r="Q831" i="5"/>
  <c r="O831" i="5" s="1"/>
  <c r="N831" i="5"/>
  <c r="Q830" i="5"/>
  <c r="O830" i="5" s="1"/>
  <c r="N830" i="5"/>
  <c r="Q829" i="5"/>
  <c r="O829" i="5" s="1"/>
  <c r="N829" i="5"/>
  <c r="Q828" i="5"/>
  <c r="O828" i="5" s="1"/>
  <c r="N828" i="5"/>
  <c r="Q827" i="5"/>
  <c r="O827" i="5" s="1"/>
  <c r="N827" i="5"/>
  <c r="Q826" i="5"/>
  <c r="O826" i="5" s="1"/>
  <c r="N826" i="5"/>
  <c r="Q825" i="5"/>
  <c r="O825" i="5" s="1"/>
  <c r="N825" i="5"/>
  <c r="Q824" i="5"/>
  <c r="O824" i="5" s="1"/>
  <c r="N824" i="5"/>
  <c r="Q823" i="5"/>
  <c r="O823" i="5" s="1"/>
  <c r="N823" i="5"/>
  <c r="Q822" i="5"/>
  <c r="O822" i="5" s="1"/>
  <c r="N822" i="5"/>
  <c r="Q821" i="5"/>
  <c r="O821" i="5" s="1"/>
  <c r="N821" i="5"/>
  <c r="Q820" i="5"/>
  <c r="O820" i="5" s="1"/>
  <c r="N820" i="5"/>
  <c r="Q819" i="5"/>
  <c r="O819" i="5" s="1"/>
  <c r="N819" i="5"/>
  <c r="Q818" i="5"/>
  <c r="O818" i="5" s="1"/>
  <c r="N818" i="5"/>
  <c r="Q817" i="5"/>
  <c r="O817" i="5" s="1"/>
  <c r="N817" i="5"/>
  <c r="Q816" i="5"/>
  <c r="O816" i="5" s="1"/>
  <c r="N816" i="5"/>
  <c r="Q815" i="5"/>
  <c r="O815" i="5" s="1"/>
  <c r="N815" i="5"/>
  <c r="Q814" i="5"/>
  <c r="O814" i="5" s="1"/>
  <c r="N814" i="5"/>
  <c r="Q813" i="5"/>
  <c r="O813" i="5" s="1"/>
  <c r="N813" i="5"/>
  <c r="Q812" i="5"/>
  <c r="O812" i="5" s="1"/>
  <c r="N812" i="5"/>
  <c r="Q811" i="5"/>
  <c r="O811" i="5" s="1"/>
  <c r="N811" i="5"/>
  <c r="Q810" i="5"/>
  <c r="O810" i="5" s="1"/>
  <c r="N810" i="5"/>
  <c r="Q809" i="5"/>
  <c r="O809" i="5" s="1"/>
  <c r="N809" i="5"/>
  <c r="Q808" i="5"/>
  <c r="O808" i="5" s="1"/>
  <c r="N808" i="5"/>
  <c r="Q807" i="5"/>
  <c r="O807" i="5" s="1"/>
  <c r="N807" i="5"/>
  <c r="Q806" i="5"/>
  <c r="O806" i="5" s="1"/>
  <c r="N806" i="5"/>
  <c r="Q805" i="5"/>
  <c r="O805" i="5" s="1"/>
  <c r="N805" i="5"/>
  <c r="Q804" i="5"/>
  <c r="O804" i="5" s="1"/>
  <c r="N804" i="5"/>
  <c r="Q803" i="5"/>
  <c r="O803" i="5" s="1"/>
  <c r="N803" i="5"/>
  <c r="Q802" i="5"/>
  <c r="O802" i="5" s="1"/>
  <c r="N802" i="5"/>
  <c r="Q801" i="5"/>
  <c r="O801" i="5" s="1"/>
  <c r="N801" i="5"/>
  <c r="Q800" i="5"/>
  <c r="O800" i="5" s="1"/>
  <c r="N800" i="5"/>
  <c r="Q799" i="5"/>
  <c r="O799" i="5" s="1"/>
  <c r="N799" i="5"/>
  <c r="Q798" i="5"/>
  <c r="O798" i="5" s="1"/>
  <c r="N798" i="5"/>
  <c r="Q797" i="5"/>
  <c r="O797" i="5" s="1"/>
  <c r="N797" i="5"/>
  <c r="Q796" i="5"/>
  <c r="O796" i="5" s="1"/>
  <c r="N796" i="5"/>
  <c r="Q795" i="5"/>
  <c r="O795" i="5" s="1"/>
  <c r="N795" i="5"/>
  <c r="Q794" i="5"/>
  <c r="O794" i="5" s="1"/>
  <c r="N794" i="5"/>
  <c r="Q793" i="5"/>
  <c r="O793" i="5" s="1"/>
  <c r="N793" i="5"/>
  <c r="Q792" i="5"/>
  <c r="O792" i="5" s="1"/>
  <c r="N792" i="5"/>
  <c r="Q791" i="5"/>
  <c r="O791" i="5" s="1"/>
  <c r="N791" i="5"/>
  <c r="Q790" i="5"/>
  <c r="O790" i="5" s="1"/>
  <c r="N790" i="5"/>
  <c r="Q789" i="5"/>
  <c r="O789" i="5" s="1"/>
  <c r="N789" i="5"/>
  <c r="Q788" i="5"/>
  <c r="O788" i="5" s="1"/>
  <c r="N788" i="5"/>
  <c r="Q787" i="5"/>
  <c r="O787" i="5" s="1"/>
  <c r="N787" i="5"/>
  <c r="Q786" i="5"/>
  <c r="O786" i="5" s="1"/>
  <c r="N786" i="5"/>
  <c r="Q785" i="5"/>
  <c r="O785" i="5" s="1"/>
  <c r="N785" i="5"/>
  <c r="Q784" i="5"/>
  <c r="O784" i="5" s="1"/>
  <c r="N784" i="5"/>
  <c r="Q783" i="5"/>
  <c r="O783" i="5" s="1"/>
  <c r="N783" i="5"/>
  <c r="Q782" i="5"/>
  <c r="O782" i="5" s="1"/>
  <c r="N782" i="5"/>
  <c r="Q781" i="5"/>
  <c r="O781" i="5" s="1"/>
  <c r="N781" i="5"/>
  <c r="Q780" i="5"/>
  <c r="O780" i="5" s="1"/>
  <c r="N780" i="5"/>
  <c r="Q779" i="5"/>
  <c r="O779" i="5" s="1"/>
  <c r="N779" i="5"/>
  <c r="Q778" i="5"/>
  <c r="O778" i="5" s="1"/>
  <c r="N778" i="5"/>
  <c r="Q777" i="5"/>
  <c r="O777" i="5" s="1"/>
  <c r="N777" i="5"/>
  <c r="Q776" i="5"/>
  <c r="O776" i="5" s="1"/>
  <c r="N776" i="5"/>
  <c r="Q775" i="5"/>
  <c r="O775" i="5" s="1"/>
  <c r="N775" i="5"/>
  <c r="Q774" i="5"/>
  <c r="O774" i="5" s="1"/>
  <c r="N774" i="5"/>
  <c r="Q773" i="5"/>
  <c r="O773" i="5" s="1"/>
  <c r="N773" i="5"/>
  <c r="Q772" i="5"/>
  <c r="O772" i="5" s="1"/>
  <c r="N772" i="5"/>
  <c r="Q771" i="5"/>
  <c r="O771" i="5" s="1"/>
  <c r="N771" i="5"/>
  <c r="Q770" i="5"/>
  <c r="O770" i="5" s="1"/>
  <c r="N770" i="5"/>
  <c r="Q769" i="5"/>
  <c r="O769" i="5" s="1"/>
  <c r="N769" i="5"/>
  <c r="Q768" i="5"/>
  <c r="O768" i="5" s="1"/>
  <c r="N768" i="5"/>
  <c r="Q767" i="5"/>
  <c r="O767" i="5" s="1"/>
  <c r="N767" i="5"/>
  <c r="Q766" i="5"/>
  <c r="O766" i="5" s="1"/>
  <c r="N766" i="5"/>
  <c r="Q765" i="5"/>
  <c r="O765" i="5" s="1"/>
  <c r="N765" i="5"/>
  <c r="Q764" i="5"/>
  <c r="O764" i="5" s="1"/>
  <c r="N764" i="5"/>
  <c r="Q763" i="5"/>
  <c r="O763" i="5" s="1"/>
  <c r="N763" i="5"/>
  <c r="Q762" i="5"/>
  <c r="O762" i="5" s="1"/>
  <c r="N762" i="5"/>
  <c r="Q761" i="5"/>
  <c r="O761" i="5" s="1"/>
  <c r="N761" i="5"/>
  <c r="Q760" i="5"/>
  <c r="O760" i="5" s="1"/>
  <c r="N760" i="5"/>
  <c r="Q759" i="5"/>
  <c r="O759" i="5" s="1"/>
  <c r="N759" i="5"/>
  <c r="Q758" i="5"/>
  <c r="O758" i="5" s="1"/>
  <c r="N758" i="5"/>
  <c r="Q757" i="5"/>
  <c r="O757" i="5" s="1"/>
  <c r="N757" i="5"/>
  <c r="Q756" i="5"/>
  <c r="O756" i="5" s="1"/>
  <c r="N756" i="5"/>
  <c r="Q755" i="5"/>
  <c r="O755" i="5" s="1"/>
  <c r="N755" i="5"/>
  <c r="Q754" i="5"/>
  <c r="O754" i="5" s="1"/>
  <c r="N754" i="5"/>
  <c r="Q753" i="5"/>
  <c r="O753" i="5" s="1"/>
  <c r="N753" i="5"/>
  <c r="Q752" i="5"/>
  <c r="O752" i="5" s="1"/>
  <c r="N752" i="5"/>
  <c r="Q751" i="5"/>
  <c r="O751" i="5" s="1"/>
  <c r="N751" i="5"/>
  <c r="Q750" i="5"/>
  <c r="O750" i="5" s="1"/>
  <c r="N750" i="5"/>
  <c r="Q749" i="5"/>
  <c r="O749" i="5" s="1"/>
  <c r="N749" i="5"/>
  <c r="Q748" i="5"/>
  <c r="O748" i="5" s="1"/>
  <c r="N748" i="5"/>
  <c r="Q747" i="5"/>
  <c r="O747" i="5" s="1"/>
  <c r="N747" i="5"/>
  <c r="Q746" i="5"/>
  <c r="O746" i="5" s="1"/>
  <c r="N746" i="5"/>
  <c r="Q745" i="5"/>
  <c r="O745" i="5" s="1"/>
  <c r="N745" i="5"/>
  <c r="Q744" i="5"/>
  <c r="O744" i="5" s="1"/>
  <c r="N744" i="5"/>
  <c r="Q743" i="5"/>
  <c r="O743" i="5" s="1"/>
  <c r="N743" i="5"/>
  <c r="Q742" i="5"/>
  <c r="O742" i="5" s="1"/>
  <c r="N742" i="5"/>
  <c r="Q741" i="5"/>
  <c r="O741" i="5" s="1"/>
  <c r="N741" i="5"/>
  <c r="Q740" i="5"/>
  <c r="O740" i="5" s="1"/>
  <c r="N740" i="5"/>
  <c r="Q739" i="5"/>
  <c r="O739" i="5" s="1"/>
  <c r="N739" i="5"/>
  <c r="Q738" i="5"/>
  <c r="O738" i="5" s="1"/>
  <c r="N738" i="5"/>
  <c r="Q737" i="5"/>
  <c r="O737" i="5" s="1"/>
  <c r="N737" i="5"/>
  <c r="Q736" i="5"/>
  <c r="O736" i="5" s="1"/>
  <c r="N736" i="5"/>
  <c r="Q735" i="5"/>
  <c r="O735" i="5" s="1"/>
  <c r="N735" i="5"/>
  <c r="Q734" i="5"/>
  <c r="O734" i="5" s="1"/>
  <c r="N734" i="5"/>
  <c r="Q733" i="5"/>
  <c r="O733" i="5" s="1"/>
  <c r="N733" i="5"/>
  <c r="Q732" i="5"/>
  <c r="O732" i="5" s="1"/>
  <c r="N732" i="5"/>
  <c r="Q731" i="5"/>
  <c r="O731" i="5" s="1"/>
  <c r="N731" i="5"/>
  <c r="Q730" i="5"/>
  <c r="O730" i="5" s="1"/>
  <c r="N730" i="5"/>
  <c r="Q729" i="5"/>
  <c r="O729" i="5" s="1"/>
  <c r="N729" i="5"/>
  <c r="Q728" i="5"/>
  <c r="O728" i="5" s="1"/>
  <c r="N728" i="5"/>
  <c r="Q727" i="5"/>
  <c r="O727" i="5" s="1"/>
  <c r="N727" i="5"/>
  <c r="Q726" i="5"/>
  <c r="O726" i="5" s="1"/>
  <c r="N726" i="5"/>
  <c r="Q725" i="5"/>
  <c r="O725" i="5" s="1"/>
  <c r="N725" i="5"/>
  <c r="Q724" i="5"/>
  <c r="O724" i="5" s="1"/>
  <c r="N724" i="5"/>
  <c r="Q723" i="5"/>
  <c r="O723" i="5" s="1"/>
  <c r="N723" i="5"/>
  <c r="Q722" i="5"/>
  <c r="O722" i="5" s="1"/>
  <c r="N722" i="5"/>
  <c r="Q721" i="5"/>
  <c r="O721" i="5" s="1"/>
  <c r="N721" i="5"/>
  <c r="Q720" i="5"/>
  <c r="O720" i="5" s="1"/>
  <c r="N720" i="5"/>
  <c r="Q719" i="5"/>
  <c r="O719" i="5" s="1"/>
  <c r="N719" i="5"/>
  <c r="Q718" i="5"/>
  <c r="O718" i="5" s="1"/>
  <c r="N718" i="5"/>
  <c r="Q717" i="5"/>
  <c r="O717" i="5" s="1"/>
  <c r="N717" i="5"/>
  <c r="Q716" i="5"/>
  <c r="O716" i="5" s="1"/>
  <c r="N716" i="5"/>
  <c r="Q715" i="5"/>
  <c r="O715" i="5" s="1"/>
  <c r="N715" i="5"/>
  <c r="Q714" i="5"/>
  <c r="O714" i="5" s="1"/>
  <c r="N714" i="5"/>
  <c r="Q713" i="5"/>
  <c r="O713" i="5" s="1"/>
  <c r="N713" i="5"/>
  <c r="Q712" i="5"/>
  <c r="O712" i="5" s="1"/>
  <c r="N712" i="5"/>
  <c r="Q711" i="5"/>
  <c r="O711" i="5" s="1"/>
  <c r="N711" i="5"/>
  <c r="Q710" i="5"/>
  <c r="O710" i="5" s="1"/>
  <c r="N710" i="5"/>
  <c r="Q709" i="5"/>
  <c r="O709" i="5" s="1"/>
  <c r="N709" i="5"/>
  <c r="Q708" i="5"/>
  <c r="O708" i="5" s="1"/>
  <c r="N708" i="5"/>
  <c r="Q707" i="5"/>
  <c r="O707" i="5" s="1"/>
  <c r="N707" i="5"/>
  <c r="Q706" i="5"/>
  <c r="O706" i="5" s="1"/>
  <c r="N706" i="5"/>
  <c r="Q705" i="5"/>
  <c r="O705" i="5" s="1"/>
  <c r="N705" i="5"/>
  <c r="Q704" i="5"/>
  <c r="O704" i="5" s="1"/>
  <c r="N704" i="5"/>
  <c r="Q703" i="5"/>
  <c r="O703" i="5" s="1"/>
  <c r="N703" i="5"/>
  <c r="Q702" i="5"/>
  <c r="O702" i="5" s="1"/>
  <c r="N702" i="5"/>
  <c r="Q701" i="5"/>
  <c r="O701" i="5" s="1"/>
  <c r="N701" i="5"/>
  <c r="Q700" i="5"/>
  <c r="O700" i="5" s="1"/>
  <c r="N700" i="5"/>
  <c r="Q699" i="5"/>
  <c r="O699" i="5" s="1"/>
  <c r="N699" i="5"/>
  <c r="Q698" i="5"/>
  <c r="O698" i="5" s="1"/>
  <c r="N698" i="5"/>
  <c r="Q697" i="5"/>
  <c r="O697" i="5" s="1"/>
  <c r="N697" i="5"/>
  <c r="Q696" i="5"/>
  <c r="O696" i="5" s="1"/>
  <c r="N696" i="5"/>
  <c r="Q695" i="5"/>
  <c r="O695" i="5" s="1"/>
  <c r="N695" i="5"/>
  <c r="Q694" i="5"/>
  <c r="O694" i="5" s="1"/>
  <c r="N694" i="5"/>
  <c r="Q693" i="5"/>
  <c r="O693" i="5" s="1"/>
  <c r="N693" i="5"/>
  <c r="Q692" i="5"/>
  <c r="O692" i="5" s="1"/>
  <c r="N692" i="5"/>
  <c r="Q691" i="5"/>
  <c r="O691" i="5" s="1"/>
  <c r="N691" i="5"/>
  <c r="Q690" i="5"/>
  <c r="O690" i="5" s="1"/>
  <c r="N690" i="5"/>
  <c r="Q689" i="5"/>
  <c r="O689" i="5" s="1"/>
  <c r="N689" i="5"/>
  <c r="Q688" i="5"/>
  <c r="O688" i="5" s="1"/>
  <c r="N688" i="5"/>
  <c r="Q687" i="5"/>
  <c r="O687" i="5" s="1"/>
  <c r="N687" i="5"/>
  <c r="Q686" i="5"/>
  <c r="O686" i="5" s="1"/>
  <c r="N686" i="5"/>
  <c r="Q685" i="5"/>
  <c r="O685" i="5" s="1"/>
  <c r="N685" i="5"/>
  <c r="Q684" i="5"/>
  <c r="O684" i="5" s="1"/>
  <c r="N684" i="5"/>
  <c r="Q683" i="5"/>
  <c r="O683" i="5" s="1"/>
  <c r="N683" i="5"/>
  <c r="Q682" i="5"/>
  <c r="O682" i="5" s="1"/>
  <c r="N682" i="5"/>
  <c r="Q681" i="5"/>
  <c r="O681" i="5" s="1"/>
  <c r="N681" i="5"/>
  <c r="Q680" i="5"/>
  <c r="O680" i="5" s="1"/>
  <c r="N680" i="5"/>
  <c r="Q679" i="5"/>
  <c r="O679" i="5" s="1"/>
  <c r="N679" i="5"/>
  <c r="Q678" i="5"/>
  <c r="O678" i="5" s="1"/>
  <c r="N678" i="5"/>
  <c r="Q677" i="5"/>
  <c r="O677" i="5" s="1"/>
  <c r="N677" i="5"/>
  <c r="Q676" i="5"/>
  <c r="O676" i="5" s="1"/>
  <c r="N676" i="5"/>
  <c r="Q675" i="5"/>
  <c r="O675" i="5" s="1"/>
  <c r="N675" i="5"/>
  <c r="Q674" i="5"/>
  <c r="O674" i="5" s="1"/>
  <c r="N674" i="5"/>
  <c r="Q673" i="5"/>
  <c r="O673" i="5" s="1"/>
  <c r="N673" i="5"/>
  <c r="Q672" i="5"/>
  <c r="O672" i="5" s="1"/>
  <c r="N672" i="5"/>
  <c r="Q671" i="5"/>
  <c r="O671" i="5" s="1"/>
  <c r="N671" i="5"/>
  <c r="Q670" i="5"/>
  <c r="O670" i="5" s="1"/>
  <c r="N670" i="5"/>
  <c r="Q669" i="5"/>
  <c r="O669" i="5" s="1"/>
  <c r="N669" i="5"/>
  <c r="Q668" i="5"/>
  <c r="O668" i="5" s="1"/>
  <c r="N668" i="5"/>
  <c r="Q667" i="5"/>
  <c r="O667" i="5" s="1"/>
  <c r="N667" i="5"/>
  <c r="Q666" i="5"/>
  <c r="O666" i="5" s="1"/>
  <c r="N666" i="5"/>
  <c r="Q665" i="5"/>
  <c r="O665" i="5" s="1"/>
  <c r="N665" i="5"/>
  <c r="Q664" i="5"/>
  <c r="O664" i="5" s="1"/>
  <c r="N664" i="5"/>
  <c r="Q663" i="5"/>
  <c r="O663" i="5" s="1"/>
  <c r="N663" i="5"/>
  <c r="Q662" i="5"/>
  <c r="O662" i="5" s="1"/>
  <c r="N662" i="5"/>
  <c r="Q661" i="5"/>
  <c r="O661" i="5" s="1"/>
  <c r="N661" i="5"/>
  <c r="Q660" i="5"/>
  <c r="O660" i="5" s="1"/>
  <c r="N660" i="5"/>
  <c r="Q659" i="5"/>
  <c r="O659" i="5" s="1"/>
  <c r="N659" i="5"/>
  <c r="Q658" i="5"/>
  <c r="O658" i="5" s="1"/>
  <c r="N658" i="5"/>
  <c r="Q657" i="5"/>
  <c r="O657" i="5" s="1"/>
  <c r="N657" i="5"/>
  <c r="Q656" i="5"/>
  <c r="O656" i="5" s="1"/>
  <c r="N656" i="5"/>
  <c r="Q655" i="5"/>
  <c r="O655" i="5" s="1"/>
  <c r="N655" i="5"/>
  <c r="Q654" i="5"/>
  <c r="O654" i="5" s="1"/>
  <c r="N654" i="5"/>
  <c r="Q653" i="5"/>
  <c r="O653" i="5" s="1"/>
  <c r="N653" i="5"/>
  <c r="Q652" i="5"/>
  <c r="O652" i="5" s="1"/>
  <c r="N652" i="5"/>
  <c r="Q651" i="5"/>
  <c r="O651" i="5" s="1"/>
  <c r="N651" i="5"/>
  <c r="Q650" i="5"/>
  <c r="O650" i="5" s="1"/>
  <c r="N650" i="5"/>
  <c r="Q649" i="5"/>
  <c r="O649" i="5" s="1"/>
  <c r="N649" i="5"/>
  <c r="Q648" i="5"/>
  <c r="O648" i="5" s="1"/>
  <c r="N648" i="5"/>
  <c r="Q647" i="5"/>
  <c r="O647" i="5" s="1"/>
  <c r="N647" i="5"/>
  <c r="Q646" i="5"/>
  <c r="O646" i="5" s="1"/>
  <c r="N646" i="5"/>
  <c r="Q645" i="5"/>
  <c r="O645" i="5" s="1"/>
  <c r="N645" i="5"/>
  <c r="Q644" i="5"/>
  <c r="O644" i="5" s="1"/>
  <c r="N644" i="5"/>
  <c r="Q643" i="5"/>
  <c r="O643" i="5" s="1"/>
  <c r="N643" i="5"/>
  <c r="Q642" i="5"/>
  <c r="O642" i="5" s="1"/>
  <c r="N642" i="5"/>
  <c r="Q641" i="5"/>
  <c r="O641" i="5" s="1"/>
  <c r="N641" i="5"/>
  <c r="Q640" i="5"/>
  <c r="O640" i="5" s="1"/>
  <c r="N640" i="5"/>
  <c r="Q639" i="5"/>
  <c r="O639" i="5" s="1"/>
  <c r="N639" i="5"/>
  <c r="Q638" i="5"/>
  <c r="O638" i="5" s="1"/>
  <c r="N638" i="5"/>
  <c r="Q637" i="5"/>
  <c r="O637" i="5" s="1"/>
  <c r="N637" i="5"/>
  <c r="Q636" i="5"/>
  <c r="O636" i="5" s="1"/>
  <c r="N636" i="5"/>
  <c r="Q635" i="5"/>
  <c r="O635" i="5" s="1"/>
  <c r="N635" i="5"/>
  <c r="Q634" i="5"/>
  <c r="O634" i="5" s="1"/>
  <c r="N634" i="5"/>
  <c r="Q633" i="5"/>
  <c r="O633" i="5" s="1"/>
  <c r="N633" i="5"/>
  <c r="Q632" i="5"/>
  <c r="O632" i="5" s="1"/>
  <c r="N632" i="5"/>
  <c r="Q631" i="5"/>
  <c r="O631" i="5" s="1"/>
  <c r="N631" i="5"/>
  <c r="Q630" i="5"/>
  <c r="O630" i="5" s="1"/>
  <c r="N630" i="5"/>
  <c r="Q629" i="5"/>
  <c r="O629" i="5" s="1"/>
  <c r="N629" i="5"/>
  <c r="Q628" i="5"/>
  <c r="O628" i="5" s="1"/>
  <c r="N628" i="5"/>
  <c r="Q627" i="5"/>
  <c r="O627" i="5" s="1"/>
  <c r="N627" i="5"/>
  <c r="Q626" i="5"/>
  <c r="O626" i="5" s="1"/>
  <c r="N626" i="5"/>
  <c r="Q625" i="5"/>
  <c r="O625" i="5" s="1"/>
  <c r="N625" i="5"/>
  <c r="Q624" i="5"/>
  <c r="O624" i="5" s="1"/>
  <c r="N624" i="5"/>
  <c r="Q623" i="5"/>
  <c r="O623" i="5" s="1"/>
  <c r="N623" i="5"/>
  <c r="Q622" i="5"/>
  <c r="O622" i="5" s="1"/>
  <c r="N622" i="5"/>
  <c r="Q621" i="5"/>
  <c r="O621" i="5" s="1"/>
  <c r="N621" i="5"/>
  <c r="Q620" i="5"/>
  <c r="O620" i="5" s="1"/>
  <c r="N620" i="5"/>
  <c r="Q619" i="5"/>
  <c r="O619" i="5" s="1"/>
  <c r="N619" i="5"/>
  <c r="Q618" i="5"/>
  <c r="O618" i="5" s="1"/>
  <c r="N618" i="5"/>
  <c r="Q617" i="5"/>
  <c r="O617" i="5" s="1"/>
  <c r="N617" i="5"/>
  <c r="Q616" i="5"/>
  <c r="O616" i="5" s="1"/>
  <c r="N616" i="5"/>
  <c r="Q615" i="5"/>
  <c r="O615" i="5" s="1"/>
  <c r="N615" i="5"/>
  <c r="Q614" i="5"/>
  <c r="O614" i="5" s="1"/>
  <c r="N614" i="5"/>
  <c r="Q613" i="5"/>
  <c r="O613" i="5" s="1"/>
  <c r="N613" i="5"/>
  <c r="Q612" i="5"/>
  <c r="O612" i="5" s="1"/>
  <c r="N612" i="5"/>
  <c r="Q611" i="5"/>
  <c r="O611" i="5" s="1"/>
  <c r="N611" i="5"/>
  <c r="Q610" i="5"/>
  <c r="O610" i="5" s="1"/>
  <c r="N610" i="5"/>
  <c r="Q609" i="5"/>
  <c r="O609" i="5" s="1"/>
  <c r="N609" i="5"/>
  <c r="Q608" i="5"/>
  <c r="O608" i="5" s="1"/>
  <c r="N608" i="5"/>
  <c r="Q607" i="5"/>
  <c r="O607" i="5" s="1"/>
  <c r="N607" i="5"/>
  <c r="Q606" i="5"/>
  <c r="O606" i="5" s="1"/>
  <c r="N606" i="5"/>
  <c r="Q605" i="5"/>
  <c r="O605" i="5" s="1"/>
  <c r="N605" i="5"/>
  <c r="Q604" i="5"/>
  <c r="O604" i="5" s="1"/>
  <c r="N604" i="5"/>
  <c r="Q603" i="5"/>
  <c r="O603" i="5" s="1"/>
  <c r="N603" i="5"/>
  <c r="Q602" i="5"/>
  <c r="O602" i="5" s="1"/>
  <c r="N602" i="5"/>
  <c r="Q601" i="5"/>
  <c r="O601" i="5" s="1"/>
  <c r="N601" i="5"/>
  <c r="Q600" i="5"/>
  <c r="O600" i="5" s="1"/>
  <c r="N600" i="5"/>
  <c r="Q599" i="5"/>
  <c r="O599" i="5" s="1"/>
  <c r="N599" i="5"/>
  <c r="Q598" i="5"/>
  <c r="O598" i="5" s="1"/>
  <c r="N598" i="5"/>
  <c r="Q597" i="5"/>
  <c r="O597" i="5" s="1"/>
  <c r="N597" i="5"/>
  <c r="Q596" i="5"/>
  <c r="O596" i="5" s="1"/>
  <c r="N596" i="5"/>
  <c r="Q595" i="5"/>
  <c r="O595" i="5" s="1"/>
  <c r="N595" i="5"/>
  <c r="Q594" i="5"/>
  <c r="O594" i="5" s="1"/>
  <c r="N594" i="5"/>
  <c r="Q593" i="5"/>
  <c r="O593" i="5" s="1"/>
  <c r="N593" i="5"/>
  <c r="Q592" i="5"/>
  <c r="O592" i="5" s="1"/>
  <c r="N592" i="5"/>
  <c r="Q591" i="5"/>
  <c r="O591" i="5" s="1"/>
  <c r="N591" i="5"/>
  <c r="Q590" i="5"/>
  <c r="O590" i="5" s="1"/>
  <c r="N590" i="5"/>
  <c r="Q589" i="5"/>
  <c r="O589" i="5" s="1"/>
  <c r="N589" i="5"/>
  <c r="Q588" i="5"/>
  <c r="O588" i="5" s="1"/>
  <c r="N588" i="5"/>
  <c r="Q587" i="5"/>
  <c r="O587" i="5" s="1"/>
  <c r="N587" i="5"/>
  <c r="Q586" i="5"/>
  <c r="O586" i="5" s="1"/>
  <c r="N586" i="5"/>
  <c r="Q585" i="5"/>
  <c r="O585" i="5" s="1"/>
  <c r="N585" i="5"/>
  <c r="Q584" i="5"/>
  <c r="O584" i="5" s="1"/>
  <c r="N584" i="5"/>
  <c r="Q583" i="5"/>
  <c r="O583" i="5" s="1"/>
  <c r="N583" i="5"/>
  <c r="Q582" i="5"/>
  <c r="O582" i="5" s="1"/>
  <c r="N582" i="5"/>
  <c r="Q581" i="5"/>
  <c r="O581" i="5" s="1"/>
  <c r="N581" i="5"/>
  <c r="Q580" i="5"/>
  <c r="O580" i="5" s="1"/>
  <c r="N580" i="5"/>
  <c r="Q579" i="5"/>
  <c r="O579" i="5" s="1"/>
  <c r="N579" i="5"/>
  <c r="Q578" i="5"/>
  <c r="O578" i="5" s="1"/>
  <c r="N578" i="5"/>
  <c r="Q577" i="5"/>
  <c r="O577" i="5" s="1"/>
  <c r="N577" i="5"/>
  <c r="Q576" i="5"/>
  <c r="O576" i="5" s="1"/>
  <c r="N576" i="5"/>
  <c r="Q575" i="5"/>
  <c r="O575" i="5" s="1"/>
  <c r="N575" i="5"/>
  <c r="Q574" i="5"/>
  <c r="O574" i="5" s="1"/>
  <c r="N574" i="5"/>
  <c r="Q573" i="5"/>
  <c r="O573" i="5" s="1"/>
  <c r="N573" i="5"/>
  <c r="Q572" i="5"/>
  <c r="O572" i="5" s="1"/>
  <c r="N572" i="5"/>
  <c r="Q571" i="5"/>
  <c r="O571" i="5" s="1"/>
  <c r="N571" i="5"/>
  <c r="Q570" i="5"/>
  <c r="O570" i="5" s="1"/>
  <c r="N570" i="5"/>
  <c r="Q569" i="5"/>
  <c r="O569" i="5" s="1"/>
  <c r="N569" i="5"/>
  <c r="Q568" i="5"/>
  <c r="O568" i="5" s="1"/>
  <c r="N568" i="5"/>
  <c r="Q567" i="5"/>
  <c r="O567" i="5" s="1"/>
  <c r="N567" i="5"/>
  <c r="Q566" i="5"/>
  <c r="O566" i="5" s="1"/>
  <c r="N566" i="5"/>
  <c r="Q565" i="5"/>
  <c r="O565" i="5" s="1"/>
  <c r="N565" i="5"/>
  <c r="Q564" i="5"/>
  <c r="O564" i="5" s="1"/>
  <c r="N564" i="5"/>
  <c r="Q563" i="5"/>
  <c r="O563" i="5" s="1"/>
  <c r="N563" i="5"/>
  <c r="Q562" i="5"/>
  <c r="O562" i="5" s="1"/>
  <c r="N562" i="5"/>
  <c r="Q561" i="5"/>
  <c r="O561" i="5" s="1"/>
  <c r="N561" i="5"/>
  <c r="Q560" i="5"/>
  <c r="O560" i="5" s="1"/>
  <c r="N560" i="5"/>
  <c r="Q559" i="5"/>
  <c r="O559" i="5" s="1"/>
  <c r="N559" i="5"/>
  <c r="Q558" i="5"/>
  <c r="O558" i="5" s="1"/>
  <c r="N558" i="5"/>
  <c r="Q557" i="5"/>
  <c r="O557" i="5" s="1"/>
  <c r="N557" i="5"/>
  <c r="Q556" i="5"/>
  <c r="O556" i="5" s="1"/>
  <c r="N556" i="5"/>
  <c r="Q555" i="5"/>
  <c r="O555" i="5" s="1"/>
  <c r="N555" i="5"/>
  <c r="Q554" i="5"/>
  <c r="O554" i="5" s="1"/>
  <c r="N554" i="5"/>
  <c r="Q553" i="5"/>
  <c r="O553" i="5" s="1"/>
  <c r="N553" i="5"/>
  <c r="Q552" i="5"/>
  <c r="O552" i="5" s="1"/>
  <c r="N552" i="5"/>
  <c r="Q551" i="5"/>
  <c r="O551" i="5" s="1"/>
  <c r="N551" i="5"/>
  <c r="Q550" i="5"/>
  <c r="O550" i="5" s="1"/>
  <c r="N550" i="5"/>
  <c r="Q549" i="5"/>
  <c r="O549" i="5" s="1"/>
  <c r="N549" i="5"/>
  <c r="Q548" i="5"/>
  <c r="O548" i="5" s="1"/>
  <c r="N548" i="5"/>
  <c r="Q547" i="5"/>
  <c r="O547" i="5" s="1"/>
  <c r="N547" i="5"/>
  <c r="Q546" i="5"/>
  <c r="O546" i="5" s="1"/>
  <c r="N546" i="5"/>
  <c r="Q545" i="5"/>
  <c r="O545" i="5" s="1"/>
  <c r="N545" i="5"/>
  <c r="Q544" i="5"/>
  <c r="O544" i="5" s="1"/>
  <c r="N544" i="5"/>
  <c r="Q543" i="5"/>
  <c r="O543" i="5" s="1"/>
  <c r="N543" i="5"/>
  <c r="Q542" i="5"/>
  <c r="O542" i="5" s="1"/>
  <c r="N542" i="5"/>
  <c r="Q541" i="5"/>
  <c r="O541" i="5" s="1"/>
  <c r="N541" i="5"/>
  <c r="Q540" i="5"/>
  <c r="O540" i="5" s="1"/>
  <c r="N540" i="5"/>
  <c r="Q539" i="5"/>
  <c r="O539" i="5" s="1"/>
  <c r="N539" i="5"/>
  <c r="Q538" i="5"/>
  <c r="O538" i="5" s="1"/>
  <c r="N538" i="5"/>
  <c r="Q537" i="5"/>
  <c r="O537" i="5" s="1"/>
  <c r="N537" i="5"/>
  <c r="Q536" i="5"/>
  <c r="O536" i="5" s="1"/>
  <c r="N536" i="5"/>
  <c r="Q535" i="5"/>
  <c r="O535" i="5" s="1"/>
  <c r="N535" i="5"/>
  <c r="Q534" i="5"/>
  <c r="O534" i="5" s="1"/>
  <c r="N534" i="5"/>
  <c r="Q533" i="5"/>
  <c r="O533" i="5" s="1"/>
  <c r="N533" i="5"/>
  <c r="Q532" i="5"/>
  <c r="O532" i="5" s="1"/>
  <c r="N532" i="5"/>
  <c r="Q531" i="5"/>
  <c r="O531" i="5" s="1"/>
  <c r="N531" i="5"/>
  <c r="Q530" i="5"/>
  <c r="O530" i="5" s="1"/>
  <c r="N530" i="5"/>
  <c r="Q529" i="5"/>
  <c r="O529" i="5" s="1"/>
  <c r="N529" i="5"/>
  <c r="Q528" i="5"/>
  <c r="O528" i="5" s="1"/>
  <c r="N528" i="5"/>
  <c r="Q527" i="5"/>
  <c r="O527" i="5" s="1"/>
  <c r="N527" i="5"/>
  <c r="Q526" i="5"/>
  <c r="O526" i="5" s="1"/>
  <c r="N526" i="5"/>
  <c r="Q525" i="5"/>
  <c r="O525" i="5" s="1"/>
  <c r="N525" i="5"/>
  <c r="Q524" i="5"/>
  <c r="O524" i="5" s="1"/>
  <c r="N524" i="5"/>
  <c r="Q523" i="5"/>
  <c r="O523" i="5" s="1"/>
  <c r="N523" i="5"/>
  <c r="Q522" i="5"/>
  <c r="O522" i="5" s="1"/>
  <c r="N522" i="5"/>
  <c r="Q521" i="5"/>
  <c r="O521" i="5" s="1"/>
  <c r="N521" i="5"/>
  <c r="Q520" i="5"/>
  <c r="O520" i="5" s="1"/>
  <c r="N520" i="5"/>
  <c r="Q519" i="5"/>
  <c r="O519" i="5" s="1"/>
  <c r="N519" i="5"/>
  <c r="Q518" i="5"/>
  <c r="O518" i="5" s="1"/>
  <c r="N518" i="5"/>
  <c r="Q517" i="5"/>
  <c r="O517" i="5" s="1"/>
  <c r="N517" i="5"/>
  <c r="Q516" i="5"/>
  <c r="O516" i="5" s="1"/>
  <c r="N516" i="5"/>
  <c r="Q515" i="5"/>
  <c r="O515" i="5" s="1"/>
  <c r="N515" i="5"/>
  <c r="Q514" i="5"/>
  <c r="O514" i="5" s="1"/>
  <c r="N514" i="5"/>
  <c r="Q513" i="5"/>
  <c r="O513" i="5" s="1"/>
  <c r="N513" i="5"/>
  <c r="Q512" i="5"/>
  <c r="O512" i="5" s="1"/>
  <c r="N512" i="5"/>
  <c r="Q511" i="5"/>
  <c r="O511" i="5" s="1"/>
  <c r="N511" i="5"/>
  <c r="Q510" i="5"/>
  <c r="O510" i="5" s="1"/>
  <c r="N510" i="5"/>
  <c r="Q509" i="5"/>
  <c r="O509" i="5" s="1"/>
  <c r="N509" i="5"/>
  <c r="Q508" i="5"/>
  <c r="O508" i="5" s="1"/>
  <c r="N508" i="5"/>
  <c r="Q507" i="5"/>
  <c r="O507" i="5" s="1"/>
  <c r="N507" i="5"/>
  <c r="Q506" i="5"/>
  <c r="O506" i="5" s="1"/>
  <c r="N506" i="5"/>
  <c r="Q505" i="5"/>
  <c r="O505" i="5" s="1"/>
  <c r="N505" i="5"/>
  <c r="Q504" i="5"/>
  <c r="O504" i="5" s="1"/>
  <c r="N504" i="5"/>
  <c r="Q503" i="5"/>
  <c r="O503" i="5" s="1"/>
  <c r="N503" i="5"/>
  <c r="Q502" i="5"/>
  <c r="O502" i="5" s="1"/>
  <c r="N502" i="5"/>
  <c r="Q501" i="5"/>
  <c r="O501" i="5" s="1"/>
  <c r="N501" i="5"/>
  <c r="Q500" i="5"/>
  <c r="O500" i="5" s="1"/>
  <c r="N500" i="5"/>
  <c r="Q499" i="5"/>
  <c r="O499" i="5" s="1"/>
  <c r="N499" i="5"/>
  <c r="Q498" i="5"/>
  <c r="O498" i="5" s="1"/>
  <c r="N498" i="5"/>
  <c r="Q497" i="5"/>
  <c r="O497" i="5" s="1"/>
  <c r="N497" i="5"/>
  <c r="Q496" i="5"/>
  <c r="O496" i="5" s="1"/>
  <c r="N496" i="5"/>
  <c r="Q495" i="5"/>
  <c r="O495" i="5" s="1"/>
  <c r="N495" i="5"/>
  <c r="Q494" i="5"/>
  <c r="O494" i="5" s="1"/>
  <c r="N494" i="5"/>
  <c r="Q493" i="5"/>
  <c r="O493" i="5" s="1"/>
  <c r="N493" i="5"/>
  <c r="Q492" i="5"/>
  <c r="O492" i="5" s="1"/>
  <c r="N492" i="5"/>
  <c r="Q491" i="5"/>
  <c r="O491" i="5" s="1"/>
  <c r="N491" i="5"/>
  <c r="Q490" i="5"/>
  <c r="O490" i="5" s="1"/>
  <c r="N490" i="5"/>
  <c r="Q489" i="5"/>
  <c r="O489" i="5" s="1"/>
  <c r="N489" i="5"/>
  <c r="Q488" i="5"/>
  <c r="O488" i="5" s="1"/>
  <c r="N488" i="5"/>
  <c r="Q487" i="5"/>
  <c r="O487" i="5" s="1"/>
  <c r="N487" i="5"/>
  <c r="Q486" i="5"/>
  <c r="O486" i="5" s="1"/>
  <c r="N486" i="5"/>
  <c r="Q485" i="5"/>
  <c r="O485" i="5" s="1"/>
  <c r="N485" i="5"/>
  <c r="Q484" i="5"/>
  <c r="O484" i="5" s="1"/>
  <c r="N484" i="5"/>
  <c r="Q483" i="5"/>
  <c r="O483" i="5" s="1"/>
  <c r="N483" i="5"/>
  <c r="Q482" i="5"/>
  <c r="O482" i="5" s="1"/>
  <c r="N482" i="5"/>
  <c r="Q481" i="5"/>
  <c r="O481" i="5" s="1"/>
  <c r="N481" i="5"/>
  <c r="Q480" i="5"/>
  <c r="O480" i="5" s="1"/>
  <c r="N480" i="5"/>
  <c r="Q479" i="5"/>
  <c r="O479" i="5" s="1"/>
  <c r="N479" i="5"/>
  <c r="Q478" i="5"/>
  <c r="O478" i="5" s="1"/>
  <c r="N478" i="5"/>
  <c r="Q477" i="5"/>
  <c r="O477" i="5" s="1"/>
  <c r="N477" i="5"/>
  <c r="Q476" i="5"/>
  <c r="O476" i="5" s="1"/>
  <c r="N476" i="5"/>
  <c r="Q475" i="5"/>
  <c r="O475" i="5" s="1"/>
  <c r="N475" i="5"/>
  <c r="Q474" i="5"/>
  <c r="O474" i="5" s="1"/>
  <c r="N474" i="5"/>
  <c r="Q473" i="5"/>
  <c r="O473" i="5" s="1"/>
  <c r="N473" i="5"/>
  <c r="Q472" i="5"/>
  <c r="O472" i="5" s="1"/>
  <c r="N472" i="5"/>
  <c r="Q471" i="5"/>
  <c r="O471" i="5" s="1"/>
  <c r="N471" i="5"/>
  <c r="Q470" i="5"/>
  <c r="O470" i="5" s="1"/>
  <c r="N470" i="5"/>
  <c r="Q469" i="5"/>
  <c r="O469" i="5" s="1"/>
  <c r="N469" i="5"/>
  <c r="Q468" i="5"/>
  <c r="O468" i="5" s="1"/>
  <c r="N468" i="5"/>
  <c r="Q467" i="5"/>
  <c r="O467" i="5" s="1"/>
  <c r="N467" i="5"/>
  <c r="Q466" i="5"/>
  <c r="O466" i="5" s="1"/>
  <c r="N466" i="5"/>
  <c r="Q465" i="5"/>
  <c r="O465" i="5" s="1"/>
  <c r="N465" i="5"/>
  <c r="Q464" i="5"/>
  <c r="O464" i="5" s="1"/>
  <c r="N464" i="5"/>
  <c r="Q463" i="5"/>
  <c r="O463" i="5" s="1"/>
  <c r="N463" i="5"/>
  <c r="Q462" i="5"/>
  <c r="O462" i="5" s="1"/>
  <c r="N462" i="5"/>
  <c r="Q461" i="5"/>
  <c r="O461" i="5" s="1"/>
  <c r="N461" i="5"/>
  <c r="Q460" i="5"/>
  <c r="O460" i="5" s="1"/>
  <c r="N460" i="5"/>
  <c r="Q459" i="5"/>
  <c r="O459" i="5" s="1"/>
  <c r="N459" i="5"/>
  <c r="Q458" i="5"/>
  <c r="O458" i="5" s="1"/>
  <c r="N458" i="5"/>
  <c r="Q457" i="5"/>
  <c r="O457" i="5" s="1"/>
  <c r="N457" i="5"/>
  <c r="Q456" i="5"/>
  <c r="O456" i="5" s="1"/>
  <c r="N456" i="5"/>
  <c r="Q455" i="5"/>
  <c r="O455" i="5" s="1"/>
  <c r="N455" i="5"/>
  <c r="Q454" i="5"/>
  <c r="O454" i="5" s="1"/>
  <c r="N454" i="5"/>
  <c r="Q453" i="5"/>
  <c r="O453" i="5" s="1"/>
  <c r="N453" i="5"/>
  <c r="Q452" i="5"/>
  <c r="O452" i="5" s="1"/>
  <c r="N452" i="5"/>
  <c r="Q451" i="5"/>
  <c r="O451" i="5" s="1"/>
  <c r="N451" i="5"/>
  <c r="Q450" i="5"/>
  <c r="O450" i="5" s="1"/>
  <c r="N450" i="5"/>
  <c r="Q449" i="5"/>
  <c r="O449" i="5" s="1"/>
  <c r="N449" i="5"/>
  <c r="Q448" i="5"/>
  <c r="O448" i="5" s="1"/>
  <c r="N448" i="5"/>
  <c r="Q447" i="5"/>
  <c r="O447" i="5" s="1"/>
  <c r="N447" i="5"/>
  <c r="Q446" i="5"/>
  <c r="O446" i="5" s="1"/>
  <c r="N446" i="5"/>
  <c r="Q445" i="5"/>
  <c r="O445" i="5" s="1"/>
  <c r="N445" i="5"/>
  <c r="Q444" i="5"/>
  <c r="O444" i="5" s="1"/>
  <c r="N444" i="5"/>
  <c r="Q443" i="5"/>
  <c r="O443" i="5" s="1"/>
  <c r="N443" i="5"/>
  <c r="Q442" i="5"/>
  <c r="O442" i="5" s="1"/>
  <c r="N442" i="5"/>
  <c r="Q441" i="5"/>
  <c r="O441" i="5" s="1"/>
  <c r="N441" i="5"/>
  <c r="Q440" i="5"/>
  <c r="O440" i="5" s="1"/>
  <c r="N440" i="5"/>
  <c r="Q439" i="5"/>
  <c r="O439" i="5" s="1"/>
  <c r="N439" i="5"/>
  <c r="Q438" i="5"/>
  <c r="O438" i="5" s="1"/>
  <c r="N438" i="5"/>
  <c r="Q437" i="5"/>
  <c r="O437" i="5" s="1"/>
  <c r="N437" i="5"/>
  <c r="Q436" i="5"/>
  <c r="O436" i="5" s="1"/>
  <c r="N436" i="5"/>
  <c r="Q435" i="5"/>
  <c r="O435" i="5" s="1"/>
  <c r="N435" i="5"/>
  <c r="Q434" i="5"/>
  <c r="O434" i="5" s="1"/>
  <c r="N434" i="5"/>
  <c r="Q433" i="5"/>
  <c r="O433" i="5" s="1"/>
  <c r="N433" i="5"/>
  <c r="Q432" i="5"/>
  <c r="O432" i="5" s="1"/>
  <c r="N432" i="5"/>
  <c r="Q431" i="5"/>
  <c r="O431" i="5" s="1"/>
  <c r="N431" i="5"/>
  <c r="Q430" i="5"/>
  <c r="O430" i="5" s="1"/>
  <c r="N430" i="5"/>
  <c r="Q429" i="5"/>
  <c r="O429" i="5" s="1"/>
  <c r="N429" i="5"/>
  <c r="Q428" i="5"/>
  <c r="O428" i="5" s="1"/>
  <c r="N428" i="5"/>
  <c r="Q427" i="5"/>
  <c r="O427" i="5" s="1"/>
  <c r="N427" i="5"/>
  <c r="Q426" i="5"/>
  <c r="O426" i="5" s="1"/>
  <c r="N426" i="5"/>
  <c r="Q425" i="5"/>
  <c r="O425" i="5" s="1"/>
  <c r="N425" i="5"/>
  <c r="Q424" i="5"/>
  <c r="O424" i="5" s="1"/>
  <c r="N424" i="5"/>
  <c r="Q423" i="5"/>
  <c r="O423" i="5" s="1"/>
  <c r="N423" i="5"/>
  <c r="Q422" i="5"/>
  <c r="O422" i="5" s="1"/>
  <c r="N422" i="5"/>
  <c r="Q421" i="5"/>
  <c r="O421" i="5" s="1"/>
  <c r="N421" i="5"/>
  <c r="Q420" i="5"/>
  <c r="O420" i="5" s="1"/>
  <c r="N420" i="5"/>
  <c r="Q419" i="5"/>
  <c r="O419" i="5" s="1"/>
  <c r="N419" i="5"/>
  <c r="Q418" i="5"/>
  <c r="O418" i="5" s="1"/>
  <c r="N418" i="5"/>
  <c r="Q417" i="5"/>
  <c r="O417" i="5" s="1"/>
  <c r="N417" i="5"/>
  <c r="Q416" i="5"/>
  <c r="O416" i="5" s="1"/>
  <c r="N416" i="5"/>
  <c r="Q415" i="5"/>
  <c r="O415" i="5" s="1"/>
  <c r="N415" i="5"/>
  <c r="Q414" i="5"/>
  <c r="O414" i="5" s="1"/>
  <c r="N414" i="5"/>
  <c r="Q413" i="5"/>
  <c r="O413" i="5" s="1"/>
  <c r="N413" i="5"/>
  <c r="Q412" i="5"/>
  <c r="O412" i="5" s="1"/>
  <c r="N412" i="5"/>
  <c r="Q411" i="5"/>
  <c r="O411" i="5" s="1"/>
  <c r="N411" i="5"/>
  <c r="Q410" i="5"/>
  <c r="O410" i="5" s="1"/>
  <c r="N410" i="5"/>
  <c r="Q409" i="5"/>
  <c r="O409" i="5" s="1"/>
  <c r="N409" i="5"/>
  <c r="Q408" i="5"/>
  <c r="O408" i="5" s="1"/>
  <c r="N408" i="5"/>
  <c r="Q407" i="5"/>
  <c r="O407" i="5" s="1"/>
  <c r="N407" i="5"/>
  <c r="Q406" i="5"/>
  <c r="O406" i="5" s="1"/>
  <c r="N406" i="5"/>
  <c r="Q405" i="5"/>
  <c r="O405" i="5" s="1"/>
  <c r="N405" i="5"/>
  <c r="Q404" i="5"/>
  <c r="O404" i="5" s="1"/>
  <c r="N404" i="5"/>
  <c r="Q403" i="5"/>
  <c r="O403" i="5" s="1"/>
  <c r="N403" i="5"/>
  <c r="Q402" i="5"/>
  <c r="O402" i="5" s="1"/>
  <c r="N402" i="5"/>
  <c r="Q401" i="5"/>
  <c r="O401" i="5" s="1"/>
  <c r="N401" i="5"/>
  <c r="Q400" i="5"/>
  <c r="O400" i="5" s="1"/>
  <c r="N400" i="5"/>
  <c r="Q399" i="5"/>
  <c r="O399" i="5" s="1"/>
  <c r="N399" i="5"/>
  <c r="Q398" i="5"/>
  <c r="O398" i="5" s="1"/>
  <c r="N398" i="5"/>
  <c r="Q397" i="5"/>
  <c r="O397" i="5" s="1"/>
  <c r="N397" i="5"/>
  <c r="Q396" i="5"/>
  <c r="O396" i="5" s="1"/>
  <c r="N396" i="5"/>
  <c r="Q395" i="5"/>
  <c r="O395" i="5" s="1"/>
  <c r="N395" i="5"/>
  <c r="Q394" i="5"/>
  <c r="O394" i="5" s="1"/>
  <c r="N394" i="5"/>
  <c r="Q393" i="5"/>
  <c r="O393" i="5" s="1"/>
  <c r="N393" i="5"/>
  <c r="Q392" i="5"/>
  <c r="O392" i="5" s="1"/>
  <c r="N392" i="5"/>
  <c r="Q391" i="5"/>
  <c r="O391" i="5" s="1"/>
  <c r="N391" i="5"/>
  <c r="Q390" i="5"/>
  <c r="O390" i="5" s="1"/>
  <c r="N390" i="5"/>
  <c r="Q389" i="5"/>
  <c r="O389" i="5" s="1"/>
  <c r="N389" i="5"/>
  <c r="Q388" i="5"/>
  <c r="O388" i="5" s="1"/>
  <c r="N388" i="5"/>
  <c r="Q387" i="5"/>
  <c r="O387" i="5" s="1"/>
  <c r="N387" i="5"/>
  <c r="Q386" i="5"/>
  <c r="O386" i="5" s="1"/>
  <c r="N386" i="5"/>
  <c r="Q385" i="5"/>
  <c r="O385" i="5" s="1"/>
  <c r="N385" i="5"/>
  <c r="Q384" i="5"/>
  <c r="O384" i="5" s="1"/>
  <c r="N384" i="5"/>
  <c r="Q383" i="5"/>
  <c r="O383" i="5" s="1"/>
  <c r="N383" i="5"/>
  <c r="Q382" i="5"/>
  <c r="O382" i="5" s="1"/>
  <c r="N382" i="5"/>
  <c r="Q381" i="5"/>
  <c r="O381" i="5" s="1"/>
  <c r="N381" i="5"/>
  <c r="Q380" i="5"/>
  <c r="O380" i="5" s="1"/>
  <c r="N380" i="5"/>
  <c r="Q379" i="5"/>
  <c r="O379" i="5" s="1"/>
  <c r="N379" i="5"/>
  <c r="Q378" i="5"/>
  <c r="O378" i="5" s="1"/>
  <c r="N378" i="5"/>
  <c r="Q377" i="5"/>
  <c r="O377" i="5" s="1"/>
  <c r="N377" i="5"/>
  <c r="Q376" i="5"/>
  <c r="O376" i="5" s="1"/>
  <c r="N376" i="5"/>
  <c r="Q375" i="5"/>
  <c r="O375" i="5" s="1"/>
  <c r="N375" i="5"/>
  <c r="Q374" i="5"/>
  <c r="O374" i="5" s="1"/>
  <c r="N374" i="5"/>
  <c r="Q373" i="5"/>
  <c r="O373" i="5" s="1"/>
  <c r="N373" i="5"/>
  <c r="Q372" i="5"/>
  <c r="O372" i="5" s="1"/>
  <c r="N372" i="5"/>
  <c r="Q371" i="5"/>
  <c r="O371" i="5" s="1"/>
  <c r="N371" i="5"/>
  <c r="Q370" i="5"/>
  <c r="O370" i="5" s="1"/>
  <c r="N370" i="5"/>
  <c r="Q369" i="5"/>
  <c r="O369" i="5" s="1"/>
  <c r="N369" i="5"/>
  <c r="Q368" i="5"/>
  <c r="O368" i="5" s="1"/>
  <c r="N368" i="5"/>
  <c r="Q367" i="5"/>
  <c r="O367" i="5" s="1"/>
  <c r="N367" i="5"/>
  <c r="Q366" i="5"/>
  <c r="O366" i="5" s="1"/>
  <c r="N366" i="5"/>
  <c r="Q365" i="5"/>
  <c r="O365" i="5" s="1"/>
  <c r="N365" i="5"/>
  <c r="Q364" i="5"/>
  <c r="O364" i="5" s="1"/>
  <c r="N364" i="5"/>
  <c r="Q363" i="5"/>
  <c r="O363" i="5" s="1"/>
  <c r="N363" i="5"/>
  <c r="Q362" i="5"/>
  <c r="O362" i="5" s="1"/>
  <c r="N362" i="5"/>
  <c r="Q361" i="5"/>
  <c r="O361" i="5" s="1"/>
  <c r="N361" i="5"/>
  <c r="Q360" i="5"/>
  <c r="O360" i="5" s="1"/>
  <c r="N360" i="5"/>
  <c r="Q359" i="5"/>
  <c r="O359" i="5" s="1"/>
  <c r="N359" i="5"/>
  <c r="Q358" i="5"/>
  <c r="O358" i="5" s="1"/>
  <c r="N358" i="5"/>
  <c r="Q357" i="5"/>
  <c r="O357" i="5" s="1"/>
  <c r="N357" i="5"/>
  <c r="Q356" i="5"/>
  <c r="O356" i="5" s="1"/>
  <c r="N356" i="5"/>
  <c r="Q355" i="5"/>
  <c r="O355" i="5" s="1"/>
  <c r="N355" i="5"/>
  <c r="Q354" i="5"/>
  <c r="O354" i="5" s="1"/>
  <c r="N354" i="5"/>
  <c r="Q353" i="5"/>
  <c r="O353" i="5" s="1"/>
  <c r="N353" i="5"/>
  <c r="Q352" i="5"/>
  <c r="O352" i="5" s="1"/>
  <c r="N352" i="5"/>
  <c r="Q351" i="5"/>
  <c r="O351" i="5" s="1"/>
  <c r="N351" i="5"/>
  <c r="Q350" i="5"/>
  <c r="O350" i="5" s="1"/>
  <c r="N350" i="5"/>
  <c r="Q349" i="5"/>
  <c r="O349" i="5" s="1"/>
  <c r="N349" i="5"/>
  <c r="Q348" i="5"/>
  <c r="O348" i="5" s="1"/>
  <c r="N348" i="5"/>
  <c r="Q347" i="5"/>
  <c r="O347" i="5" s="1"/>
  <c r="N347" i="5"/>
  <c r="Q346" i="5"/>
  <c r="O346" i="5" s="1"/>
  <c r="N346" i="5"/>
  <c r="Q345" i="5"/>
  <c r="O345" i="5" s="1"/>
  <c r="N345" i="5"/>
  <c r="Q344" i="5"/>
  <c r="O344" i="5" s="1"/>
  <c r="N344" i="5"/>
  <c r="Q343" i="5"/>
  <c r="O343" i="5" s="1"/>
  <c r="N343" i="5"/>
  <c r="Q342" i="5"/>
  <c r="O342" i="5" s="1"/>
  <c r="N342" i="5"/>
  <c r="Q341" i="5"/>
  <c r="O341" i="5" s="1"/>
  <c r="N341" i="5"/>
  <c r="Q340" i="5"/>
  <c r="O340" i="5" s="1"/>
  <c r="N340" i="5"/>
  <c r="Q339" i="5"/>
  <c r="O339" i="5" s="1"/>
  <c r="N339" i="5"/>
  <c r="Q338" i="5"/>
  <c r="O338" i="5" s="1"/>
  <c r="N338" i="5"/>
  <c r="Q337" i="5"/>
  <c r="O337" i="5" s="1"/>
  <c r="N337" i="5"/>
  <c r="Q336" i="5"/>
  <c r="O336" i="5" s="1"/>
  <c r="N336" i="5"/>
  <c r="Q335" i="5"/>
  <c r="O335" i="5" s="1"/>
  <c r="N335" i="5"/>
  <c r="Q334" i="5"/>
  <c r="O334" i="5" s="1"/>
  <c r="N334" i="5"/>
  <c r="Q333" i="5"/>
  <c r="O333" i="5" s="1"/>
  <c r="N333" i="5"/>
  <c r="Q332" i="5"/>
  <c r="O332" i="5" s="1"/>
  <c r="N332" i="5"/>
  <c r="Q331" i="5"/>
  <c r="O331" i="5" s="1"/>
  <c r="N331" i="5"/>
  <c r="Q330" i="5"/>
  <c r="O330" i="5" s="1"/>
  <c r="N330" i="5"/>
  <c r="Q329" i="5"/>
  <c r="O329" i="5" s="1"/>
  <c r="N329" i="5"/>
  <c r="Q328" i="5"/>
  <c r="O328" i="5" s="1"/>
  <c r="N328" i="5"/>
  <c r="Q327" i="5"/>
  <c r="O327" i="5" s="1"/>
  <c r="N327" i="5"/>
  <c r="Q326" i="5"/>
  <c r="O326" i="5" s="1"/>
  <c r="N326" i="5"/>
  <c r="Q325" i="5"/>
  <c r="O325" i="5" s="1"/>
  <c r="N325" i="5"/>
  <c r="Q324" i="5"/>
  <c r="O324" i="5" s="1"/>
  <c r="N324" i="5"/>
  <c r="Q323" i="5"/>
  <c r="O323" i="5" s="1"/>
  <c r="N323" i="5"/>
  <c r="Q322" i="5"/>
  <c r="O322" i="5" s="1"/>
  <c r="N322" i="5"/>
  <c r="Q321" i="5"/>
  <c r="O321" i="5" s="1"/>
  <c r="N321" i="5"/>
  <c r="Q320" i="5"/>
  <c r="O320" i="5" s="1"/>
  <c r="N320" i="5"/>
  <c r="Q319" i="5"/>
  <c r="O319" i="5" s="1"/>
  <c r="N319" i="5"/>
  <c r="Q318" i="5"/>
  <c r="O318" i="5" s="1"/>
  <c r="N318" i="5"/>
  <c r="Q317" i="5"/>
  <c r="O317" i="5" s="1"/>
  <c r="N317" i="5"/>
  <c r="Q316" i="5"/>
  <c r="O316" i="5" s="1"/>
  <c r="N316" i="5"/>
  <c r="Q315" i="5"/>
  <c r="O315" i="5" s="1"/>
  <c r="N315" i="5"/>
  <c r="Q314" i="5"/>
  <c r="O314" i="5" s="1"/>
  <c r="N314" i="5"/>
  <c r="Q313" i="5"/>
  <c r="O313" i="5" s="1"/>
  <c r="N313" i="5"/>
  <c r="Q312" i="5"/>
  <c r="O312" i="5" s="1"/>
  <c r="N312" i="5"/>
  <c r="Q311" i="5"/>
  <c r="O311" i="5" s="1"/>
  <c r="N311" i="5"/>
  <c r="Q310" i="5"/>
  <c r="O310" i="5" s="1"/>
  <c r="N310" i="5"/>
  <c r="Q309" i="5"/>
  <c r="O309" i="5" s="1"/>
  <c r="N309" i="5"/>
  <c r="Q308" i="5"/>
  <c r="O308" i="5" s="1"/>
  <c r="N308" i="5"/>
  <c r="Q307" i="5"/>
  <c r="O307" i="5" s="1"/>
  <c r="N307" i="5"/>
  <c r="Q306" i="5"/>
  <c r="O306" i="5" s="1"/>
  <c r="N306" i="5"/>
  <c r="Q305" i="5"/>
  <c r="O305" i="5" s="1"/>
  <c r="N305" i="5"/>
  <c r="Q304" i="5"/>
  <c r="O304" i="5" s="1"/>
  <c r="N304" i="5"/>
  <c r="Q303" i="5"/>
  <c r="O303" i="5" s="1"/>
  <c r="N303" i="5"/>
  <c r="Q302" i="5"/>
  <c r="O302" i="5" s="1"/>
  <c r="N302" i="5"/>
  <c r="Q301" i="5"/>
  <c r="O301" i="5" s="1"/>
  <c r="N301" i="5"/>
  <c r="Q300" i="5"/>
  <c r="O300" i="5" s="1"/>
  <c r="N300" i="5"/>
  <c r="Q299" i="5"/>
  <c r="O299" i="5" s="1"/>
  <c r="N299" i="5"/>
  <c r="Q298" i="5"/>
  <c r="O298" i="5" s="1"/>
  <c r="N298" i="5"/>
  <c r="Q297" i="5"/>
  <c r="O297" i="5" s="1"/>
  <c r="N297" i="5"/>
  <c r="Q296" i="5"/>
  <c r="O296" i="5" s="1"/>
  <c r="N296" i="5"/>
  <c r="Q295" i="5"/>
  <c r="O295" i="5" s="1"/>
  <c r="N295" i="5"/>
  <c r="Q294" i="5"/>
  <c r="O294" i="5" s="1"/>
  <c r="N294" i="5"/>
  <c r="Q293" i="5"/>
  <c r="O293" i="5" s="1"/>
  <c r="N293" i="5"/>
  <c r="Q292" i="5"/>
  <c r="O292" i="5" s="1"/>
  <c r="N292" i="5"/>
  <c r="Q291" i="5"/>
  <c r="O291" i="5" s="1"/>
  <c r="N291" i="5"/>
  <c r="Q290" i="5"/>
  <c r="O290" i="5" s="1"/>
  <c r="N290" i="5"/>
  <c r="Q289" i="5"/>
  <c r="O289" i="5" s="1"/>
  <c r="N289" i="5"/>
  <c r="Q288" i="5"/>
  <c r="O288" i="5" s="1"/>
  <c r="N288" i="5"/>
  <c r="Q287" i="5"/>
  <c r="O287" i="5" s="1"/>
  <c r="N287" i="5"/>
  <c r="Q286" i="5"/>
  <c r="O286" i="5" s="1"/>
  <c r="N286" i="5"/>
  <c r="Q285" i="5"/>
  <c r="O285" i="5" s="1"/>
  <c r="N285" i="5"/>
  <c r="Q284" i="5"/>
  <c r="O284" i="5" s="1"/>
  <c r="N284" i="5"/>
  <c r="Q283" i="5"/>
  <c r="O283" i="5" s="1"/>
  <c r="N283" i="5"/>
  <c r="Q282" i="5"/>
  <c r="O282" i="5" s="1"/>
  <c r="N282" i="5"/>
  <c r="Q281" i="5"/>
  <c r="O281" i="5" s="1"/>
  <c r="N281" i="5"/>
  <c r="Q280" i="5"/>
  <c r="O280" i="5" s="1"/>
  <c r="N280" i="5"/>
  <c r="Q279" i="5"/>
  <c r="O279" i="5" s="1"/>
  <c r="N279" i="5"/>
  <c r="Q278" i="5"/>
  <c r="O278" i="5" s="1"/>
  <c r="N278" i="5"/>
  <c r="Q277" i="5"/>
  <c r="O277" i="5" s="1"/>
  <c r="N277" i="5"/>
  <c r="Q276" i="5"/>
  <c r="O276" i="5" s="1"/>
  <c r="N276" i="5"/>
  <c r="Q275" i="5"/>
  <c r="O275" i="5" s="1"/>
  <c r="N275" i="5"/>
  <c r="Q274" i="5"/>
  <c r="O274" i="5" s="1"/>
  <c r="N274" i="5"/>
  <c r="Q273" i="5"/>
  <c r="O273" i="5" s="1"/>
  <c r="N273" i="5"/>
  <c r="Q272" i="5"/>
  <c r="O272" i="5" s="1"/>
  <c r="N272" i="5"/>
  <c r="Q271" i="5"/>
  <c r="O271" i="5" s="1"/>
  <c r="N271" i="5"/>
  <c r="Q270" i="5"/>
  <c r="O270" i="5" s="1"/>
  <c r="N270" i="5"/>
  <c r="Q269" i="5"/>
  <c r="O269" i="5" s="1"/>
  <c r="N269" i="5"/>
  <c r="Q268" i="5"/>
  <c r="O268" i="5" s="1"/>
  <c r="N268" i="5"/>
  <c r="Q267" i="5"/>
  <c r="O267" i="5" s="1"/>
  <c r="N267" i="5"/>
  <c r="Q266" i="5"/>
  <c r="O266" i="5" s="1"/>
  <c r="N266" i="5"/>
  <c r="Q265" i="5"/>
  <c r="O265" i="5" s="1"/>
  <c r="N265" i="5"/>
  <c r="Q264" i="5"/>
  <c r="O264" i="5" s="1"/>
  <c r="N264" i="5"/>
  <c r="Q263" i="5"/>
  <c r="O263" i="5" s="1"/>
  <c r="N263" i="5"/>
  <c r="Q262" i="5"/>
  <c r="O262" i="5" s="1"/>
  <c r="N262" i="5"/>
  <c r="Q261" i="5"/>
  <c r="O261" i="5" s="1"/>
  <c r="N261" i="5"/>
  <c r="Q260" i="5"/>
  <c r="O260" i="5" s="1"/>
  <c r="N260" i="5"/>
  <c r="Q259" i="5"/>
  <c r="O259" i="5" s="1"/>
  <c r="N259" i="5"/>
  <c r="Q258" i="5"/>
  <c r="O258" i="5" s="1"/>
  <c r="N258" i="5"/>
  <c r="Q257" i="5"/>
  <c r="O257" i="5" s="1"/>
  <c r="N257" i="5"/>
  <c r="Q256" i="5"/>
  <c r="O256" i="5" s="1"/>
  <c r="N256" i="5"/>
  <c r="Q255" i="5"/>
  <c r="O255" i="5" s="1"/>
  <c r="N255" i="5"/>
  <c r="Q254" i="5"/>
  <c r="O254" i="5" s="1"/>
  <c r="N254" i="5"/>
  <c r="Q253" i="5"/>
  <c r="O253" i="5" s="1"/>
  <c r="N253" i="5"/>
  <c r="Q252" i="5"/>
  <c r="O252" i="5" s="1"/>
  <c r="N252" i="5"/>
  <c r="Q251" i="5"/>
  <c r="O251" i="5" s="1"/>
  <c r="N251" i="5"/>
  <c r="Q250" i="5"/>
  <c r="O250" i="5" s="1"/>
  <c r="N250" i="5"/>
  <c r="Q249" i="5"/>
  <c r="O249" i="5" s="1"/>
  <c r="N249" i="5"/>
  <c r="Q248" i="5"/>
  <c r="O248" i="5" s="1"/>
  <c r="N248" i="5"/>
  <c r="Q247" i="5"/>
  <c r="O247" i="5" s="1"/>
  <c r="N247" i="5"/>
  <c r="Q246" i="5"/>
  <c r="O246" i="5" s="1"/>
  <c r="N246" i="5"/>
  <c r="Q245" i="5"/>
  <c r="O245" i="5" s="1"/>
  <c r="N245" i="5"/>
  <c r="Q244" i="5"/>
  <c r="O244" i="5" s="1"/>
  <c r="N244" i="5"/>
  <c r="Q243" i="5"/>
  <c r="O243" i="5" s="1"/>
  <c r="N243" i="5"/>
  <c r="Q242" i="5"/>
  <c r="O242" i="5" s="1"/>
  <c r="N242" i="5"/>
  <c r="Q241" i="5"/>
  <c r="O241" i="5" s="1"/>
  <c r="N241" i="5"/>
  <c r="Q240" i="5"/>
  <c r="O240" i="5" s="1"/>
  <c r="N240" i="5"/>
  <c r="Q239" i="5"/>
  <c r="O239" i="5" s="1"/>
  <c r="N239" i="5"/>
  <c r="Q238" i="5"/>
  <c r="O238" i="5" s="1"/>
  <c r="N238" i="5"/>
  <c r="Q237" i="5"/>
  <c r="O237" i="5" s="1"/>
  <c r="N237" i="5"/>
  <c r="Q236" i="5"/>
  <c r="O236" i="5" s="1"/>
  <c r="N236" i="5"/>
  <c r="Q235" i="5"/>
  <c r="O235" i="5" s="1"/>
  <c r="N235" i="5"/>
  <c r="Q234" i="5"/>
  <c r="O234" i="5" s="1"/>
  <c r="N234" i="5"/>
  <c r="Q233" i="5"/>
  <c r="O233" i="5" s="1"/>
  <c r="N233" i="5"/>
  <c r="Q232" i="5"/>
  <c r="O232" i="5" s="1"/>
  <c r="N232" i="5"/>
  <c r="Q231" i="5"/>
  <c r="O231" i="5" s="1"/>
  <c r="N231" i="5"/>
  <c r="Q230" i="5"/>
  <c r="O230" i="5" s="1"/>
  <c r="N230" i="5"/>
  <c r="Q229" i="5"/>
  <c r="O229" i="5" s="1"/>
  <c r="N229" i="5"/>
  <c r="Q228" i="5"/>
  <c r="O228" i="5" s="1"/>
  <c r="N228" i="5"/>
  <c r="Q227" i="5"/>
  <c r="O227" i="5" s="1"/>
  <c r="N227" i="5"/>
  <c r="Q226" i="5"/>
  <c r="O226" i="5" s="1"/>
  <c r="N226" i="5"/>
  <c r="Q225" i="5"/>
  <c r="O225" i="5" s="1"/>
  <c r="N225" i="5"/>
  <c r="Q224" i="5"/>
  <c r="O224" i="5" s="1"/>
  <c r="N224" i="5"/>
  <c r="Q223" i="5"/>
  <c r="O223" i="5" s="1"/>
  <c r="N223" i="5"/>
  <c r="Q222" i="5"/>
  <c r="O222" i="5" s="1"/>
  <c r="N222" i="5"/>
  <c r="Q221" i="5"/>
  <c r="O221" i="5" s="1"/>
  <c r="N221" i="5"/>
  <c r="Q220" i="5"/>
  <c r="O220" i="5" s="1"/>
  <c r="N220" i="5"/>
  <c r="Q219" i="5"/>
  <c r="O219" i="5" s="1"/>
  <c r="N219" i="5"/>
  <c r="Q218" i="5"/>
  <c r="O218" i="5" s="1"/>
  <c r="N218" i="5"/>
  <c r="Q217" i="5"/>
  <c r="O217" i="5" s="1"/>
  <c r="N217" i="5"/>
  <c r="Q216" i="5"/>
  <c r="O216" i="5" s="1"/>
  <c r="N216" i="5"/>
  <c r="Q215" i="5"/>
  <c r="O215" i="5" s="1"/>
  <c r="N215" i="5"/>
  <c r="Q214" i="5"/>
  <c r="O214" i="5" s="1"/>
  <c r="N214" i="5"/>
  <c r="Q213" i="5"/>
  <c r="O213" i="5" s="1"/>
  <c r="N213" i="5"/>
  <c r="Q212" i="5"/>
  <c r="O212" i="5" s="1"/>
  <c r="N212" i="5"/>
  <c r="Q211" i="5"/>
  <c r="O211" i="5" s="1"/>
  <c r="N211" i="5"/>
  <c r="Q210" i="5"/>
  <c r="O210" i="5" s="1"/>
  <c r="N210" i="5"/>
  <c r="Q209" i="5"/>
  <c r="O209" i="5" s="1"/>
  <c r="N209" i="5"/>
  <c r="Q208" i="5"/>
  <c r="O208" i="5" s="1"/>
  <c r="N208" i="5"/>
  <c r="Q207" i="5"/>
  <c r="O207" i="5" s="1"/>
  <c r="N207" i="5"/>
  <c r="Q206" i="5"/>
  <c r="O206" i="5" s="1"/>
  <c r="N206" i="5"/>
  <c r="Q205" i="5"/>
  <c r="O205" i="5" s="1"/>
  <c r="N205" i="5"/>
  <c r="Q204" i="5"/>
  <c r="O204" i="5" s="1"/>
  <c r="N204" i="5"/>
  <c r="Q203" i="5"/>
  <c r="O203" i="5" s="1"/>
  <c r="N203" i="5"/>
  <c r="Q202" i="5"/>
  <c r="O202" i="5" s="1"/>
  <c r="N202" i="5"/>
  <c r="Q201" i="5"/>
  <c r="O201" i="5" s="1"/>
  <c r="N201" i="5"/>
  <c r="Q200" i="5"/>
  <c r="O200" i="5" s="1"/>
  <c r="N200" i="5"/>
  <c r="Q199" i="5"/>
  <c r="O199" i="5" s="1"/>
  <c r="N199" i="5"/>
  <c r="Q198" i="5"/>
  <c r="O198" i="5" s="1"/>
  <c r="N198" i="5"/>
  <c r="Q197" i="5"/>
  <c r="O197" i="5" s="1"/>
  <c r="N197" i="5"/>
  <c r="Q196" i="5"/>
  <c r="O196" i="5" s="1"/>
  <c r="N196" i="5"/>
  <c r="Q195" i="5"/>
  <c r="O195" i="5" s="1"/>
  <c r="N195" i="5"/>
  <c r="Q194" i="5"/>
  <c r="O194" i="5" s="1"/>
  <c r="N194" i="5"/>
  <c r="Q193" i="5"/>
  <c r="O193" i="5" s="1"/>
  <c r="N193" i="5"/>
  <c r="Q192" i="5"/>
  <c r="O192" i="5" s="1"/>
  <c r="N192" i="5"/>
  <c r="Q191" i="5"/>
  <c r="O191" i="5" s="1"/>
  <c r="N191" i="5"/>
  <c r="Q190" i="5"/>
  <c r="O190" i="5" s="1"/>
  <c r="N190" i="5"/>
  <c r="Q189" i="5"/>
  <c r="O189" i="5" s="1"/>
  <c r="N189" i="5"/>
  <c r="Q188" i="5"/>
  <c r="O188" i="5" s="1"/>
  <c r="N188" i="5"/>
  <c r="Q187" i="5"/>
  <c r="O187" i="5" s="1"/>
  <c r="N187" i="5"/>
  <c r="Q186" i="5"/>
  <c r="O186" i="5" s="1"/>
  <c r="N186" i="5"/>
  <c r="Q185" i="5"/>
  <c r="O185" i="5" s="1"/>
  <c r="N185" i="5"/>
  <c r="Q184" i="5"/>
  <c r="O184" i="5" s="1"/>
  <c r="N184" i="5"/>
  <c r="Q183" i="5"/>
  <c r="O183" i="5" s="1"/>
  <c r="N183" i="5"/>
  <c r="Q182" i="5"/>
  <c r="O182" i="5" s="1"/>
  <c r="N182" i="5"/>
  <c r="Q181" i="5"/>
  <c r="O181" i="5" s="1"/>
  <c r="N181" i="5"/>
  <c r="Q180" i="5"/>
  <c r="O180" i="5" s="1"/>
  <c r="N180" i="5"/>
  <c r="Q179" i="5"/>
  <c r="O179" i="5" s="1"/>
  <c r="N179" i="5"/>
  <c r="Q178" i="5"/>
  <c r="O178" i="5" s="1"/>
  <c r="N178" i="5"/>
  <c r="Q177" i="5"/>
  <c r="O177" i="5" s="1"/>
  <c r="N177" i="5"/>
  <c r="Q176" i="5"/>
  <c r="O176" i="5" s="1"/>
  <c r="N176" i="5"/>
  <c r="Q175" i="5"/>
  <c r="O175" i="5" s="1"/>
  <c r="N175" i="5"/>
  <c r="Q174" i="5"/>
  <c r="O174" i="5" s="1"/>
  <c r="N174" i="5"/>
  <c r="Q173" i="5"/>
  <c r="O173" i="5" s="1"/>
  <c r="N173" i="5"/>
  <c r="Q172" i="5"/>
  <c r="O172" i="5" s="1"/>
  <c r="N172" i="5"/>
  <c r="Q171" i="5"/>
  <c r="O171" i="5" s="1"/>
  <c r="N171" i="5"/>
  <c r="Q170" i="5"/>
  <c r="O170" i="5" s="1"/>
  <c r="N170" i="5"/>
  <c r="Q169" i="5"/>
  <c r="O169" i="5" s="1"/>
  <c r="N169" i="5"/>
  <c r="Q168" i="5"/>
  <c r="O168" i="5" s="1"/>
  <c r="N168" i="5"/>
  <c r="Q167" i="5"/>
  <c r="O167" i="5" s="1"/>
  <c r="N167" i="5"/>
  <c r="Q166" i="5"/>
  <c r="O166" i="5" s="1"/>
  <c r="N166" i="5"/>
  <c r="Q165" i="5"/>
  <c r="O165" i="5" s="1"/>
  <c r="N165" i="5"/>
  <c r="Q164" i="5"/>
  <c r="O164" i="5" s="1"/>
  <c r="N164" i="5"/>
  <c r="Q163" i="5"/>
  <c r="O163" i="5" s="1"/>
  <c r="N163" i="5"/>
  <c r="Q162" i="5"/>
  <c r="O162" i="5" s="1"/>
  <c r="N162" i="5"/>
  <c r="Q161" i="5"/>
  <c r="O161" i="5" s="1"/>
  <c r="N161" i="5"/>
  <c r="Q160" i="5"/>
  <c r="O160" i="5" s="1"/>
  <c r="N160" i="5"/>
  <c r="Q159" i="5"/>
  <c r="O159" i="5" s="1"/>
  <c r="N159" i="5"/>
  <c r="Q158" i="5"/>
  <c r="O158" i="5" s="1"/>
  <c r="N158" i="5"/>
  <c r="Q157" i="5"/>
  <c r="O157" i="5" s="1"/>
  <c r="N157" i="5"/>
  <c r="Q156" i="5"/>
  <c r="O156" i="5" s="1"/>
  <c r="N156" i="5"/>
  <c r="Q155" i="5"/>
  <c r="O155" i="5" s="1"/>
  <c r="N155" i="5"/>
  <c r="Q154" i="5"/>
  <c r="O154" i="5" s="1"/>
  <c r="N154" i="5"/>
  <c r="Q153" i="5"/>
  <c r="O153" i="5" s="1"/>
  <c r="N153" i="5"/>
  <c r="Q152" i="5"/>
  <c r="O152" i="5" s="1"/>
  <c r="N152" i="5"/>
  <c r="Q151" i="5"/>
  <c r="O151" i="5" s="1"/>
  <c r="N151" i="5"/>
  <c r="Q150" i="5"/>
  <c r="O150" i="5" s="1"/>
  <c r="N150" i="5"/>
  <c r="Q149" i="5"/>
  <c r="O149" i="5" s="1"/>
  <c r="N149" i="5"/>
  <c r="Q148" i="5"/>
  <c r="O148" i="5" s="1"/>
  <c r="N148" i="5"/>
  <c r="Q147" i="5"/>
  <c r="O147" i="5" s="1"/>
  <c r="N147" i="5"/>
  <c r="Q146" i="5"/>
  <c r="O146" i="5" s="1"/>
  <c r="N146" i="5"/>
  <c r="Q145" i="5"/>
  <c r="O145" i="5" s="1"/>
  <c r="N145" i="5"/>
  <c r="Q144" i="5"/>
  <c r="O144" i="5" s="1"/>
  <c r="N144" i="5"/>
  <c r="Q143" i="5"/>
  <c r="O143" i="5" s="1"/>
  <c r="N143" i="5"/>
  <c r="Q142" i="5"/>
  <c r="O142" i="5" s="1"/>
  <c r="N142" i="5"/>
  <c r="Q141" i="5"/>
  <c r="O141" i="5" s="1"/>
  <c r="N141" i="5"/>
  <c r="Q140" i="5"/>
  <c r="O140" i="5" s="1"/>
  <c r="N140" i="5"/>
  <c r="Q139" i="5"/>
  <c r="O139" i="5" s="1"/>
  <c r="N139" i="5"/>
  <c r="Q138" i="5"/>
  <c r="O138" i="5" s="1"/>
  <c r="N138" i="5"/>
  <c r="Q137" i="5"/>
  <c r="O137" i="5" s="1"/>
  <c r="N137" i="5"/>
  <c r="Q136" i="5"/>
  <c r="O136" i="5" s="1"/>
  <c r="N136" i="5"/>
  <c r="Q135" i="5"/>
  <c r="O135" i="5" s="1"/>
  <c r="N135" i="5"/>
  <c r="Q134" i="5"/>
  <c r="O134" i="5" s="1"/>
  <c r="N134" i="5"/>
  <c r="Q133" i="5"/>
  <c r="O133" i="5" s="1"/>
  <c r="N133" i="5"/>
  <c r="Q132" i="5"/>
  <c r="O132" i="5" s="1"/>
  <c r="N132" i="5"/>
  <c r="Q131" i="5"/>
  <c r="O131" i="5" s="1"/>
  <c r="N131" i="5"/>
  <c r="Q130" i="5"/>
  <c r="O130" i="5" s="1"/>
  <c r="N130" i="5"/>
  <c r="Q129" i="5"/>
  <c r="O129" i="5" s="1"/>
  <c r="N129" i="5"/>
  <c r="Q128" i="5"/>
  <c r="O128" i="5" s="1"/>
  <c r="N128" i="5"/>
  <c r="Q127" i="5"/>
  <c r="O127" i="5" s="1"/>
  <c r="N127" i="5"/>
  <c r="Q126" i="5"/>
  <c r="O126" i="5" s="1"/>
  <c r="N126" i="5"/>
  <c r="Q125" i="5"/>
  <c r="O125" i="5" s="1"/>
  <c r="N125" i="5"/>
  <c r="Q124" i="5"/>
  <c r="O124" i="5" s="1"/>
  <c r="N124" i="5"/>
  <c r="Q123" i="5"/>
  <c r="O123" i="5" s="1"/>
  <c r="N123" i="5"/>
  <c r="Q122" i="5"/>
  <c r="O122" i="5" s="1"/>
  <c r="N122" i="5"/>
  <c r="Q121" i="5"/>
  <c r="O121" i="5" s="1"/>
  <c r="N121" i="5"/>
  <c r="Q120" i="5"/>
  <c r="O120" i="5" s="1"/>
  <c r="N120" i="5"/>
  <c r="Q119" i="5"/>
  <c r="O119" i="5" s="1"/>
  <c r="N119" i="5"/>
  <c r="Q118" i="5"/>
  <c r="O118" i="5" s="1"/>
  <c r="N118" i="5"/>
  <c r="Q117" i="5"/>
  <c r="O117" i="5" s="1"/>
  <c r="N117" i="5"/>
  <c r="Q116" i="5"/>
  <c r="O116" i="5" s="1"/>
  <c r="N116" i="5"/>
  <c r="Q115" i="5"/>
  <c r="O115" i="5" s="1"/>
  <c r="N115" i="5"/>
  <c r="Q114" i="5"/>
  <c r="O114" i="5" s="1"/>
  <c r="N114" i="5"/>
  <c r="Q113" i="5"/>
  <c r="O113" i="5" s="1"/>
  <c r="N113" i="5"/>
  <c r="Q112" i="5"/>
  <c r="O112" i="5" s="1"/>
  <c r="N112" i="5"/>
  <c r="Q111" i="5"/>
  <c r="O111" i="5" s="1"/>
  <c r="N111" i="5"/>
  <c r="Q110" i="5"/>
  <c r="O110" i="5" s="1"/>
  <c r="N110" i="5"/>
  <c r="Q109" i="5"/>
  <c r="O109" i="5" s="1"/>
  <c r="N109" i="5"/>
  <c r="Q108" i="5"/>
  <c r="O108" i="5" s="1"/>
  <c r="N108" i="5"/>
  <c r="Q107" i="5"/>
  <c r="O107" i="5" s="1"/>
  <c r="N107" i="5"/>
  <c r="Q106" i="5"/>
  <c r="O106" i="5" s="1"/>
  <c r="N106" i="5"/>
  <c r="Q105" i="5"/>
  <c r="O105" i="5" s="1"/>
  <c r="N105" i="5"/>
  <c r="Q104" i="5"/>
  <c r="O104" i="5" s="1"/>
  <c r="N104" i="5"/>
  <c r="Q103" i="5"/>
  <c r="O103" i="5" s="1"/>
  <c r="N103" i="5"/>
  <c r="Q102" i="5"/>
  <c r="O102" i="5" s="1"/>
  <c r="N102" i="5"/>
  <c r="Q101" i="5"/>
  <c r="O101" i="5" s="1"/>
  <c r="N101" i="5"/>
  <c r="Q100" i="5"/>
  <c r="O100" i="5" s="1"/>
  <c r="N100" i="5"/>
  <c r="Q99" i="5"/>
  <c r="O99" i="5" s="1"/>
  <c r="N99" i="5"/>
  <c r="Q98" i="5"/>
  <c r="O98" i="5" s="1"/>
  <c r="N98" i="5"/>
  <c r="Q97" i="5"/>
  <c r="O97" i="5" s="1"/>
  <c r="N97" i="5"/>
  <c r="Q96" i="5"/>
  <c r="O96" i="5" s="1"/>
  <c r="N96" i="5"/>
  <c r="Q95" i="5"/>
  <c r="O95" i="5" s="1"/>
  <c r="N95" i="5"/>
  <c r="Q94" i="5"/>
  <c r="O94" i="5" s="1"/>
  <c r="N94" i="5"/>
  <c r="Q93" i="5"/>
  <c r="O93" i="5" s="1"/>
  <c r="N93" i="5"/>
  <c r="Q92" i="5"/>
  <c r="O92" i="5" s="1"/>
  <c r="N92" i="5"/>
  <c r="Q91" i="5"/>
  <c r="O91" i="5" s="1"/>
  <c r="N91" i="5"/>
  <c r="Q90" i="5"/>
  <c r="O90" i="5" s="1"/>
  <c r="N90" i="5"/>
  <c r="Q89" i="5"/>
  <c r="O89" i="5" s="1"/>
  <c r="N89" i="5"/>
  <c r="Q88" i="5"/>
  <c r="O88" i="5" s="1"/>
  <c r="N88" i="5"/>
  <c r="Q87" i="5"/>
  <c r="O87" i="5" s="1"/>
  <c r="N87" i="5"/>
  <c r="Q86" i="5"/>
  <c r="O86" i="5" s="1"/>
  <c r="N86" i="5"/>
  <c r="Q85" i="5"/>
  <c r="O85" i="5" s="1"/>
  <c r="N85" i="5"/>
  <c r="Q84" i="5"/>
  <c r="O84" i="5" s="1"/>
  <c r="N84" i="5"/>
  <c r="Q83" i="5"/>
  <c r="O83" i="5" s="1"/>
  <c r="N83" i="5"/>
  <c r="Q82" i="5"/>
  <c r="O82" i="5" s="1"/>
  <c r="N82" i="5"/>
  <c r="Q81" i="5"/>
  <c r="O81" i="5" s="1"/>
  <c r="N81" i="5"/>
  <c r="Q80" i="5"/>
  <c r="O80" i="5" s="1"/>
  <c r="N80" i="5"/>
  <c r="Q79" i="5"/>
  <c r="O79" i="5" s="1"/>
  <c r="N79" i="5"/>
  <c r="Q78" i="5"/>
  <c r="O78" i="5" s="1"/>
  <c r="N78" i="5"/>
  <c r="Q77" i="5"/>
  <c r="O77" i="5" s="1"/>
  <c r="N77" i="5"/>
  <c r="Q76" i="5"/>
  <c r="O76" i="5" s="1"/>
  <c r="N76" i="5"/>
  <c r="Q75" i="5"/>
  <c r="O75" i="5" s="1"/>
  <c r="N75" i="5"/>
  <c r="Q74" i="5"/>
  <c r="O74" i="5" s="1"/>
  <c r="N74" i="5"/>
  <c r="Q73" i="5"/>
  <c r="O73" i="5" s="1"/>
  <c r="N73" i="5"/>
  <c r="Q72" i="5"/>
  <c r="O72" i="5" s="1"/>
  <c r="N72" i="5"/>
  <c r="Q71" i="5"/>
  <c r="O71" i="5" s="1"/>
  <c r="N71" i="5"/>
  <c r="Q70" i="5"/>
  <c r="O70" i="5" s="1"/>
  <c r="N70" i="5"/>
  <c r="Q69" i="5"/>
  <c r="O69" i="5" s="1"/>
  <c r="N69" i="5"/>
  <c r="Q68" i="5"/>
  <c r="O68" i="5" s="1"/>
  <c r="N68" i="5"/>
  <c r="Q67" i="5"/>
  <c r="O67" i="5" s="1"/>
  <c r="N67" i="5"/>
  <c r="Q66" i="5"/>
  <c r="O66" i="5" s="1"/>
  <c r="N66" i="5"/>
  <c r="Q65" i="5"/>
  <c r="O65" i="5" s="1"/>
  <c r="N65" i="5"/>
  <c r="Q64" i="5"/>
  <c r="O64" i="5" s="1"/>
  <c r="N64" i="5"/>
  <c r="Q63" i="5"/>
  <c r="O63" i="5" s="1"/>
  <c r="N63" i="5"/>
  <c r="Q62" i="5"/>
  <c r="O62" i="5" s="1"/>
  <c r="N62" i="5"/>
  <c r="Q61" i="5"/>
  <c r="O61" i="5" s="1"/>
  <c r="N61" i="5"/>
  <c r="Q60" i="5"/>
  <c r="O60" i="5" s="1"/>
  <c r="N60" i="5"/>
  <c r="Q59" i="5"/>
  <c r="O59" i="5" s="1"/>
  <c r="N59" i="5"/>
  <c r="Q58" i="5"/>
  <c r="O58" i="5" s="1"/>
  <c r="N58" i="5"/>
  <c r="Q57" i="5"/>
  <c r="O57" i="5" s="1"/>
  <c r="N57" i="5"/>
  <c r="Q56" i="5"/>
  <c r="O56" i="5" s="1"/>
  <c r="N56" i="5"/>
  <c r="Q55" i="5"/>
  <c r="O55" i="5" s="1"/>
  <c r="N55" i="5"/>
  <c r="Q54" i="5"/>
  <c r="O54" i="5" s="1"/>
  <c r="N54" i="5"/>
  <c r="Q53" i="5"/>
  <c r="O53" i="5" s="1"/>
  <c r="N53" i="5"/>
  <c r="Q52" i="5"/>
  <c r="O52" i="5" s="1"/>
  <c r="N52" i="5"/>
  <c r="Q51" i="5"/>
  <c r="O51" i="5" s="1"/>
  <c r="N51" i="5"/>
  <c r="Q50" i="5"/>
  <c r="O50" i="5" s="1"/>
  <c r="N50" i="5"/>
  <c r="Q49" i="5"/>
  <c r="O49" i="5" s="1"/>
  <c r="N49" i="5"/>
  <c r="Q48" i="5"/>
  <c r="O48" i="5" s="1"/>
  <c r="N48" i="5"/>
  <c r="Q47" i="5"/>
  <c r="O47" i="5" s="1"/>
  <c r="N47" i="5"/>
  <c r="Q46" i="5"/>
  <c r="O46" i="5" s="1"/>
  <c r="N46" i="5"/>
  <c r="Q45" i="5"/>
  <c r="O45" i="5" s="1"/>
  <c r="N45" i="5"/>
  <c r="Q44" i="5"/>
  <c r="O44" i="5" s="1"/>
  <c r="N44" i="5"/>
  <c r="Q43" i="5"/>
  <c r="O43" i="5" s="1"/>
  <c r="N43" i="5"/>
  <c r="Q42" i="5"/>
  <c r="O42" i="5" s="1"/>
  <c r="N42" i="5"/>
  <c r="Q41" i="5"/>
  <c r="O41" i="5" s="1"/>
  <c r="N41" i="5"/>
  <c r="Q40" i="5"/>
  <c r="O40" i="5" s="1"/>
  <c r="N40" i="5"/>
  <c r="Q39" i="5"/>
  <c r="O39" i="5" s="1"/>
  <c r="N39" i="5"/>
  <c r="Q38" i="5"/>
  <c r="O38" i="5" s="1"/>
  <c r="N38" i="5"/>
  <c r="Q37" i="5"/>
  <c r="O37" i="5" s="1"/>
  <c r="N37" i="5"/>
  <c r="Q36" i="5"/>
  <c r="O36" i="5" s="1"/>
  <c r="N36" i="5"/>
  <c r="Q35" i="5"/>
  <c r="O35" i="5" s="1"/>
  <c r="N35" i="5"/>
  <c r="Q34" i="5"/>
  <c r="O34" i="5" s="1"/>
  <c r="N34" i="5"/>
  <c r="Q33" i="5"/>
  <c r="O33" i="5" s="1"/>
  <c r="N33" i="5"/>
  <c r="Q32" i="5"/>
  <c r="O32" i="5" s="1"/>
  <c r="N32" i="5"/>
  <c r="Q31" i="5"/>
  <c r="O31" i="5" s="1"/>
  <c r="N31" i="5"/>
  <c r="Q30" i="5"/>
  <c r="O30" i="5" s="1"/>
  <c r="N30" i="5"/>
  <c r="Q29" i="5"/>
  <c r="O29" i="5" s="1"/>
  <c r="N29" i="5"/>
  <c r="Q28" i="5"/>
  <c r="O28" i="5" s="1"/>
  <c r="N28" i="5"/>
  <c r="Q27" i="5"/>
  <c r="O27" i="5" s="1"/>
  <c r="N27" i="5"/>
  <c r="Q26" i="5"/>
  <c r="O26" i="5" s="1"/>
  <c r="N26" i="5"/>
  <c r="Q25" i="5"/>
  <c r="O25" i="5" s="1"/>
  <c r="N25" i="5"/>
  <c r="Q24" i="5"/>
  <c r="O24" i="5" s="1"/>
  <c r="N24" i="5"/>
  <c r="Q23" i="5"/>
  <c r="O23" i="5" s="1"/>
  <c r="N23" i="5"/>
  <c r="Q22" i="5"/>
  <c r="O22" i="5" s="1"/>
  <c r="N22" i="5"/>
  <c r="Q21" i="5"/>
  <c r="O21" i="5" s="1"/>
  <c r="N21" i="5"/>
  <c r="Q20" i="5"/>
  <c r="O20" i="5" s="1"/>
  <c r="N20" i="5"/>
  <c r="Q19" i="5"/>
  <c r="O19" i="5" s="1"/>
  <c r="N19" i="5"/>
  <c r="Q18" i="5"/>
  <c r="O18" i="5" s="1"/>
  <c r="N18" i="5"/>
  <c r="Q17" i="5"/>
  <c r="O17" i="5" s="1"/>
  <c r="N17" i="5"/>
  <c r="Q16" i="5"/>
  <c r="O16" i="5" s="1"/>
  <c r="N16" i="5"/>
  <c r="Q15" i="5"/>
  <c r="O15" i="5" s="1"/>
  <c r="N15" i="5"/>
  <c r="Q14" i="5"/>
  <c r="O14" i="5" s="1"/>
  <c r="N14" i="5"/>
  <c r="Q13" i="5"/>
  <c r="O13" i="5" s="1"/>
  <c r="N13" i="5"/>
  <c r="Q12" i="5"/>
  <c r="O12" i="5" s="1"/>
  <c r="N12" i="5"/>
  <c r="Q11" i="5"/>
  <c r="O11" i="5" s="1"/>
  <c r="N11" i="5"/>
  <c r="Q10" i="5"/>
  <c r="O10" i="5" s="1"/>
  <c r="N10" i="5"/>
  <c r="Q9" i="5"/>
  <c r="O9" i="5" s="1"/>
  <c r="N9" i="5"/>
  <c r="Q8" i="5"/>
  <c r="O8" i="5" s="1"/>
  <c r="N8" i="5"/>
  <c r="Q7" i="5"/>
  <c r="O7" i="5" s="1"/>
  <c r="N7" i="5"/>
  <c r="Q6" i="5"/>
  <c r="O6" i="5" s="1"/>
  <c r="N6" i="5"/>
  <c r="Q5" i="5"/>
  <c r="O5" i="5" s="1"/>
  <c r="N5" i="5"/>
  <c r="Q4" i="5"/>
  <c r="O4" i="5" s="1"/>
  <c r="N4" i="5"/>
  <c r="Q3" i="5"/>
  <c r="O3" i="5" s="1"/>
  <c r="N3" i="5"/>
  <c r="Q2" i="5"/>
  <c r="O2" i="5" s="1"/>
  <c r="N2" i="5"/>
  <c r="N48" i="4"/>
  <c r="E48" i="4"/>
  <c r="N47" i="4"/>
  <c r="E47" i="4"/>
  <c r="N46" i="4"/>
  <c r="E46" i="4"/>
  <c r="N45" i="4"/>
  <c r="E45" i="4"/>
  <c r="N44" i="4"/>
  <c r="E44" i="4"/>
  <c r="N43" i="4"/>
  <c r="E43" i="4"/>
  <c r="N42" i="4"/>
  <c r="E42" i="4"/>
  <c r="N41" i="4"/>
  <c r="E41" i="4"/>
  <c r="N40" i="4"/>
  <c r="E40" i="4"/>
  <c r="N39" i="4"/>
  <c r="E39" i="4"/>
  <c r="N38" i="4"/>
  <c r="E38" i="4"/>
  <c r="N37" i="4"/>
  <c r="E37" i="4"/>
  <c r="N36" i="4"/>
  <c r="E36" i="4"/>
  <c r="N35" i="4"/>
  <c r="E35" i="4"/>
  <c r="N34" i="4"/>
  <c r="E34" i="4"/>
  <c r="N33" i="4"/>
  <c r="E33" i="4"/>
  <c r="N32" i="4"/>
  <c r="E32" i="4"/>
  <c r="N31" i="4"/>
  <c r="E31" i="4"/>
  <c r="N30" i="4"/>
  <c r="E30" i="4"/>
  <c r="N29" i="4"/>
  <c r="E29" i="4"/>
  <c r="N28" i="4"/>
  <c r="E28" i="4"/>
  <c r="N27" i="4"/>
  <c r="E27" i="4"/>
  <c r="N26" i="4"/>
  <c r="E26" i="4"/>
  <c r="N25" i="4"/>
  <c r="E25" i="4"/>
  <c r="N24" i="4"/>
  <c r="E24" i="4"/>
  <c r="N23" i="4"/>
  <c r="E23" i="4"/>
  <c r="N22" i="4"/>
  <c r="E22" i="4"/>
  <c r="N21" i="4"/>
  <c r="E21" i="4"/>
  <c r="N20" i="4"/>
  <c r="E20" i="4"/>
  <c r="N19" i="4"/>
  <c r="E19" i="4"/>
  <c r="N18" i="4"/>
  <c r="E18" i="4"/>
  <c r="N17" i="4"/>
  <c r="E17" i="4"/>
  <c r="N16" i="4"/>
  <c r="E16" i="4"/>
  <c r="N15" i="4"/>
  <c r="E15" i="4"/>
  <c r="N14" i="4"/>
  <c r="E14" i="4"/>
  <c r="N13" i="4"/>
  <c r="E13" i="4"/>
  <c r="N12" i="4"/>
  <c r="E12" i="4"/>
  <c r="N11" i="4"/>
  <c r="E11" i="4"/>
  <c r="N10" i="4"/>
  <c r="E10" i="4"/>
  <c r="N9" i="4"/>
  <c r="E9" i="4"/>
  <c r="N8" i="4"/>
  <c r="E8" i="4"/>
  <c r="N7" i="4"/>
  <c r="E7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N6" i="4"/>
  <c r="E6" i="4"/>
  <c r="N5" i="4"/>
  <c r="E5" i="4"/>
  <c r="A5" i="4"/>
  <c r="A6" i="4" s="1"/>
  <c r="N4" i="4"/>
  <c r="E4" i="4"/>
  <c r="L2" i="15" l="1"/>
  <c r="M1476" i="5"/>
  <c r="G15" i="15"/>
  <c r="M403" i="5"/>
  <c r="M1081" i="5"/>
  <c r="M703" i="5"/>
  <c r="M1021" i="5"/>
  <c r="M786" i="5"/>
  <c r="M702" i="5"/>
  <c r="G36" i="15"/>
  <c r="M1381" i="5"/>
  <c r="M1345" i="5"/>
  <c r="M1155" i="5"/>
  <c r="M207" i="5"/>
  <c r="M421" i="5"/>
  <c r="M426" i="5"/>
  <c r="M303" i="5"/>
  <c r="M965" i="5"/>
  <c r="M20" i="5"/>
  <c r="M895" i="5"/>
  <c r="M1434" i="5"/>
  <c r="M1207" i="5"/>
  <c r="M817" i="5"/>
  <c r="M1405" i="5"/>
  <c r="M185" i="5"/>
  <c r="M739" i="5"/>
  <c r="M1116" i="5"/>
  <c r="G41" i="15"/>
  <c r="G43" i="15"/>
  <c r="M1594" i="5"/>
  <c r="M1361" i="5"/>
  <c r="M1268" i="5"/>
  <c r="M1044" i="5"/>
  <c r="M1426" i="5"/>
  <c r="M306" i="5"/>
  <c r="M517" i="5"/>
  <c r="M189" i="5"/>
  <c r="M1209" i="5"/>
  <c r="M447" i="5"/>
  <c r="M529" i="5"/>
  <c r="M947" i="5"/>
  <c r="M72" i="5"/>
  <c r="M881" i="5"/>
  <c r="M5" i="5"/>
  <c r="M1241" i="5"/>
  <c r="M785" i="5"/>
  <c r="M1342" i="5"/>
  <c r="M1035" i="5"/>
  <c r="M490" i="5"/>
  <c r="M970" i="5"/>
  <c r="M1038" i="5"/>
  <c r="M689" i="5"/>
  <c r="M793" i="5"/>
  <c r="M677" i="5"/>
  <c r="M1306" i="5"/>
  <c r="M283" i="5"/>
  <c r="M192" i="5"/>
  <c r="M1080" i="5"/>
  <c r="M611" i="5"/>
  <c r="M463" i="5"/>
  <c r="M1231" i="5"/>
  <c r="M1571" i="5"/>
  <c r="M847" i="5"/>
  <c r="M163" i="5"/>
  <c r="M1189" i="5"/>
  <c r="M135" i="5"/>
  <c r="M83" i="5"/>
  <c r="M149" i="5"/>
  <c r="M891" i="5"/>
  <c r="M1595" i="5"/>
  <c r="M359" i="5"/>
  <c r="M86" i="5"/>
  <c r="G68" i="15"/>
  <c r="M1668" i="5"/>
  <c r="M1273" i="5"/>
  <c r="M605" i="5"/>
  <c r="M307" i="5"/>
  <c r="M798" i="5"/>
  <c r="M323" i="5"/>
  <c r="M275" i="5"/>
  <c r="M1171" i="5"/>
  <c r="M1065" i="5"/>
  <c r="M555" i="5"/>
  <c r="M790" i="5"/>
  <c r="M1534" i="5"/>
  <c r="M6" i="5"/>
  <c r="G56" i="15"/>
  <c r="M733" i="5"/>
  <c r="G33" i="15"/>
  <c r="M712" i="5"/>
  <c r="M1396" i="5"/>
  <c r="M1597" i="5"/>
  <c r="M1428" i="5"/>
  <c r="M200" i="5"/>
  <c r="M392" i="5"/>
  <c r="G37" i="15"/>
  <c r="M1461" i="5"/>
  <c r="M632" i="5"/>
  <c r="M1026" i="5"/>
  <c r="M1558" i="5"/>
  <c r="M850" i="5"/>
  <c r="M1357" i="5"/>
  <c r="M166" i="5"/>
  <c r="M1563" i="5"/>
  <c r="M1027" i="5"/>
  <c r="M868" i="5"/>
  <c r="M1308" i="5"/>
  <c r="M1557" i="5"/>
  <c r="M641" i="5"/>
  <c r="M1031" i="5"/>
  <c r="M187" i="5"/>
  <c r="M1176" i="5"/>
  <c r="M353" i="5"/>
  <c r="M676" i="5"/>
  <c r="M498" i="5"/>
  <c r="G88" i="15"/>
  <c r="M348" i="5"/>
  <c r="M1195" i="5"/>
  <c r="M1288" i="5"/>
  <c r="M63" i="5"/>
  <c r="M245" i="5"/>
  <c r="M331" i="5"/>
  <c r="M1275" i="5"/>
  <c r="M564" i="5"/>
  <c r="M778" i="5"/>
  <c r="M1576" i="5"/>
  <c r="M1193" i="5"/>
  <c r="M622" i="5"/>
  <c r="M1324" i="5"/>
  <c r="M30" i="5"/>
  <c r="M743" i="5"/>
  <c r="M761" i="5"/>
  <c r="M637" i="5"/>
  <c r="M1097" i="5"/>
  <c r="M872" i="5"/>
  <c r="M53" i="5"/>
  <c r="M1086" i="5"/>
  <c r="M800" i="5"/>
  <c r="M1610" i="5"/>
  <c r="M746" i="5"/>
  <c r="M481" i="5"/>
  <c r="M1520" i="5"/>
  <c r="M1159" i="5"/>
  <c r="M1601" i="5"/>
  <c r="M1203" i="5"/>
  <c r="M1486" i="5"/>
  <c r="M905" i="5"/>
  <c r="M819" i="5"/>
  <c r="M943" i="5"/>
  <c r="M640" i="5"/>
  <c r="M375" i="5"/>
  <c r="M672" i="5"/>
  <c r="M99" i="5"/>
  <c r="M1432" i="5"/>
  <c r="M899" i="5"/>
  <c r="M1514" i="5"/>
  <c r="M721" i="5"/>
  <c r="M416" i="5"/>
  <c r="M1285" i="5"/>
  <c r="M471" i="5"/>
  <c r="M1621" i="5"/>
  <c r="M1198" i="5"/>
  <c r="M1570" i="5"/>
  <c r="M1420" i="5"/>
  <c r="M1014" i="5"/>
  <c r="M701" i="5"/>
  <c r="M485" i="5"/>
  <c r="M432" i="5"/>
  <c r="M191" i="5"/>
  <c r="M127" i="5"/>
  <c r="M1037" i="5"/>
  <c r="M1067" i="5"/>
  <c r="M751" i="5"/>
  <c r="M252" i="5"/>
  <c r="M291" i="5"/>
  <c r="M1546" i="5"/>
  <c r="M1015" i="5"/>
  <c r="M158" i="5"/>
  <c r="M686" i="5"/>
  <c r="M1615" i="5"/>
  <c r="G22" i="15"/>
  <c r="M1242" i="5"/>
  <c r="K2" i="15"/>
  <c r="M1137" i="5"/>
  <c r="M791" i="5"/>
  <c r="M10" i="5"/>
  <c r="M576" i="5"/>
  <c r="M925" i="5"/>
  <c r="M774" i="5"/>
  <c r="M132" i="5"/>
  <c r="M1246" i="5"/>
  <c r="M1670" i="5"/>
  <c r="M902" i="5"/>
  <c r="M1513" i="5"/>
  <c r="M1122" i="5"/>
  <c r="M1523" i="5"/>
  <c r="M1094" i="5"/>
  <c r="M1658" i="5"/>
  <c r="M370" i="5"/>
  <c r="M60" i="5"/>
  <c r="M1605" i="5"/>
  <c r="M230" i="5"/>
  <c r="M1068" i="5"/>
  <c r="M1109" i="5"/>
  <c r="M391" i="5"/>
  <c r="M887" i="5"/>
  <c r="M939" i="5"/>
  <c r="G31" i="15"/>
  <c r="M613" i="5"/>
  <c r="M1522" i="5"/>
  <c r="M396" i="5"/>
  <c r="M729" i="5"/>
  <c r="M1471" i="5"/>
  <c r="M861" i="5"/>
  <c r="M621" i="5"/>
  <c r="M1250" i="5"/>
  <c r="M910" i="5"/>
  <c r="M1671" i="5"/>
  <c r="M1185" i="5"/>
  <c r="M231" i="5"/>
  <c r="M1194" i="5"/>
  <c r="G21" i="15"/>
  <c r="M117" i="5"/>
  <c r="M197" i="5"/>
  <c r="M926" i="5"/>
  <c r="M845" i="5"/>
  <c r="M684" i="5"/>
  <c r="M951" i="5"/>
  <c r="M1114" i="5"/>
  <c r="M713" i="5"/>
  <c r="M754" i="5"/>
  <c r="M748" i="5"/>
  <c r="M1379" i="5"/>
  <c r="M52" i="5"/>
  <c r="M259" i="5"/>
  <c r="M1252" i="5"/>
  <c r="M1577" i="5"/>
  <c r="M1607" i="5"/>
  <c r="M195" i="5"/>
  <c r="M1245" i="5"/>
  <c r="G8" i="15"/>
  <c r="M137" i="5"/>
  <c r="G12" i="15"/>
  <c r="M1244" i="5"/>
  <c r="M243" i="5"/>
  <c r="M435" i="5"/>
  <c r="M1347" i="5"/>
  <c r="M1062" i="5"/>
  <c r="M580" i="5"/>
  <c r="M1387" i="5"/>
  <c r="M349" i="5"/>
  <c r="M1397" i="5"/>
  <c r="M853" i="5"/>
  <c r="M1150" i="5"/>
  <c r="M1327" i="5"/>
  <c r="M818" i="5"/>
  <c r="M1467" i="5"/>
  <c r="M589" i="5"/>
  <c r="M1501" i="5"/>
  <c r="M985" i="5"/>
  <c r="M456" i="5"/>
  <c r="M961" i="5"/>
  <c r="M1240" i="5"/>
  <c r="M852" i="5"/>
  <c r="M579" i="5"/>
  <c r="M70" i="5"/>
  <c r="M1053" i="5"/>
  <c r="M987" i="5"/>
  <c r="M139" i="5"/>
  <c r="M43" i="5"/>
  <c r="M720" i="5"/>
  <c r="M656" i="5"/>
  <c r="M210" i="5"/>
  <c r="M572" i="5"/>
  <c r="M1473" i="5"/>
  <c r="M956" i="5"/>
  <c r="M1180" i="5"/>
  <c r="M1635" i="5"/>
  <c r="M815" i="5"/>
  <c r="M1320" i="5"/>
  <c r="G54" i="15"/>
  <c r="M1425" i="5"/>
  <c r="M728" i="5"/>
  <c r="M904" i="5"/>
  <c r="M32" i="5"/>
  <c r="G84" i="15"/>
  <c r="M312" i="5"/>
  <c r="M1559" i="5"/>
  <c r="M1451" i="5"/>
  <c r="M814" i="5"/>
  <c r="M999" i="5"/>
  <c r="M301" i="5"/>
  <c r="M11" i="5"/>
  <c r="M1519" i="5"/>
  <c r="M225" i="5"/>
  <c r="M1673" i="5"/>
  <c r="M358" i="5"/>
  <c r="M1101" i="5"/>
  <c r="M575" i="5"/>
  <c r="M1028" i="5"/>
  <c r="G83" i="15"/>
  <c r="M1505" i="5"/>
  <c r="M688" i="5"/>
  <c r="M313" i="5"/>
  <c r="M1117" i="5"/>
  <c r="M1071" i="5"/>
  <c r="M393" i="5"/>
  <c r="M1121" i="5"/>
  <c r="M1243" i="5"/>
  <c r="M1533" i="5"/>
  <c r="M292" i="5"/>
  <c r="M1330" i="5"/>
  <c r="M1560" i="5"/>
  <c r="M508" i="5"/>
  <c r="M194" i="5"/>
  <c r="M1504" i="5"/>
  <c r="M1319" i="5"/>
  <c r="G82" i="15"/>
  <c r="M1389" i="5"/>
  <c r="M737" i="5"/>
  <c r="G19" i="15"/>
  <c r="M892" i="5"/>
  <c r="M873" i="5"/>
  <c r="M1480" i="5"/>
  <c r="M255" i="5"/>
  <c r="M533" i="5"/>
  <c r="M236" i="5"/>
  <c r="M635" i="5"/>
  <c r="M1362" i="5"/>
  <c r="M1299" i="5"/>
  <c r="M998" i="5"/>
  <c r="M901" i="5"/>
  <c r="M410" i="5"/>
  <c r="M1227" i="5"/>
  <c r="M476" i="5"/>
  <c r="M360" i="5"/>
  <c r="M78" i="5"/>
  <c r="M1281" i="5"/>
  <c r="M1395" i="5"/>
  <c r="M1614" i="5"/>
  <c r="M1201" i="5"/>
  <c r="M1596" i="5"/>
  <c r="M405" i="5"/>
  <c r="M655" i="5"/>
  <c r="M1030" i="5"/>
  <c r="M265" i="5"/>
  <c r="M932" i="5"/>
  <c r="M967" i="5"/>
  <c r="M699" i="5"/>
  <c r="M414" i="5"/>
  <c r="M993" i="5"/>
  <c r="M1409" i="5"/>
  <c r="M452" i="5"/>
  <c r="M1144" i="5"/>
  <c r="G42" i="15"/>
  <c r="M130" i="5"/>
  <c r="M219" i="5"/>
  <c r="M1234" i="5"/>
  <c r="M1335" i="5"/>
  <c r="G35" i="15"/>
  <c r="M863" i="5"/>
  <c r="M382" i="5"/>
  <c r="M250" i="5"/>
  <c r="M1204" i="5"/>
  <c r="M841" i="5"/>
  <c r="M1258" i="5"/>
  <c r="M420" i="5"/>
  <c r="M1039" i="5"/>
  <c r="M848" i="5"/>
  <c r="M304" i="5"/>
  <c r="M749" i="5"/>
  <c r="M559" i="5"/>
  <c r="M328" i="5"/>
  <c r="M780" i="5"/>
  <c r="M1411" i="5"/>
  <c r="M830" i="5"/>
  <c r="M794" i="5"/>
  <c r="M74" i="5"/>
  <c r="M1312" i="5"/>
  <c r="M1638" i="5"/>
  <c r="M1187" i="5"/>
  <c r="M1098" i="5"/>
  <c r="M1140" i="5"/>
  <c r="M762" i="5"/>
  <c r="M97" i="5"/>
  <c r="M1613" i="5"/>
  <c r="M1333" i="5"/>
  <c r="G25" i="15"/>
  <c r="G74" i="15"/>
  <c r="M944" i="5"/>
  <c r="M332" i="5"/>
  <c r="M698" i="5"/>
  <c r="M1355" i="5"/>
  <c r="M516" i="5"/>
  <c r="M914" i="5"/>
  <c r="M609" i="5"/>
  <c r="M959" i="5"/>
  <c r="M46" i="5"/>
  <c r="M357" i="5"/>
  <c r="M1401" i="5"/>
  <c r="M168" i="5"/>
  <c r="M929" i="5"/>
  <c r="M1264" i="5"/>
  <c r="M562" i="5"/>
  <c r="G73" i="15"/>
  <c r="M797" i="5"/>
  <c r="M767" i="5"/>
  <c r="M595" i="5"/>
  <c r="G70" i="15"/>
  <c r="M1542" i="5"/>
  <c r="M1380" i="5"/>
  <c r="M1404" i="5"/>
  <c r="M854" i="5"/>
  <c r="M1477" i="5"/>
  <c r="M254" i="5"/>
  <c r="G34" i="15"/>
  <c r="M1457" i="5"/>
  <c r="M946" i="5"/>
  <c r="M14" i="5"/>
  <c r="M1442" i="5"/>
  <c r="M55" i="5"/>
  <c r="G18" i="15"/>
  <c r="M497" i="5"/>
  <c r="M276" i="5"/>
  <c r="M1192" i="5"/>
  <c r="M619" i="5"/>
  <c r="M1481" i="5"/>
  <c r="M1484" i="5"/>
  <c r="M753" i="5"/>
  <c r="M1535" i="5"/>
  <c r="G62" i="15"/>
  <c r="M759" i="5"/>
  <c r="M803" i="5"/>
  <c r="M900" i="5"/>
  <c r="M834" i="5"/>
  <c r="M369" i="5"/>
  <c r="M551" i="5"/>
  <c r="M19" i="5"/>
  <c r="M352" i="5"/>
  <c r="M115" i="5"/>
  <c r="M549" i="5"/>
  <c r="M1255" i="5"/>
  <c r="G50" i="15"/>
  <c r="M846" i="5"/>
  <c r="M1213" i="5"/>
  <c r="M719" i="5"/>
  <c r="M938" i="5"/>
  <c r="M253" i="5"/>
  <c r="M954" i="5"/>
  <c r="M1316" i="5"/>
  <c r="M923" i="5"/>
  <c r="M1041" i="5"/>
  <c r="M1272" i="5"/>
  <c r="M757" i="5"/>
  <c r="M1646" i="5"/>
  <c r="M1360" i="5"/>
  <c r="M519" i="5"/>
  <c r="M952" i="5"/>
  <c r="M735" i="5"/>
  <c r="M1487" i="5"/>
  <c r="M1669" i="5"/>
  <c r="M884" i="5"/>
  <c r="G55" i="15"/>
  <c r="M1165" i="5"/>
  <c r="M203" i="5"/>
  <c r="M1108" i="5"/>
  <c r="M1191" i="5"/>
  <c r="G64" i="15"/>
  <c r="M1353" i="5"/>
  <c r="G81" i="15"/>
  <c r="M1131" i="5"/>
  <c r="M882" i="5"/>
  <c r="M957" i="5"/>
  <c r="G51" i="15"/>
  <c r="M1237" i="5"/>
  <c r="M1369" i="5"/>
  <c r="M1400" i="5"/>
  <c r="M1498" i="5"/>
  <c r="M806" i="5"/>
  <c r="M1375" i="5"/>
  <c r="M652" i="5"/>
  <c r="M182" i="5"/>
  <c r="M1046" i="5"/>
  <c r="M1500" i="5"/>
  <c r="M221" i="5"/>
  <c r="M143" i="5"/>
  <c r="M1478" i="5"/>
  <c r="M418" i="5"/>
  <c r="M1489" i="5"/>
  <c r="M461" i="5"/>
  <c r="M582" i="5"/>
  <c r="M982" i="5"/>
  <c r="M297" i="5"/>
  <c r="M1554" i="5"/>
  <c r="M1146" i="5"/>
  <c r="M801" i="5"/>
  <c r="M1016" i="5"/>
  <c r="M844" i="5"/>
  <c r="M1135" i="5"/>
  <c r="M1494" i="5"/>
  <c r="M707" i="5"/>
  <c r="M1061" i="5"/>
  <c r="M140" i="5"/>
  <c r="M111" i="5"/>
  <c r="M1033" i="5"/>
  <c r="G65" i="15"/>
  <c r="M1060" i="5"/>
  <c r="M924" i="5"/>
  <c r="M406" i="5"/>
  <c r="M491" i="5"/>
  <c r="M505" i="5"/>
  <c r="M1130" i="5"/>
  <c r="M1215" i="5"/>
  <c r="M1196" i="5"/>
  <c r="M1284" i="5"/>
  <c r="M654" i="5"/>
  <c r="M341" i="5"/>
  <c r="M269" i="5"/>
  <c r="M1603" i="5"/>
  <c r="G14" i="15"/>
  <c r="M278" i="5"/>
  <c r="M1104" i="5"/>
  <c r="M355" i="5"/>
  <c r="M634" i="5"/>
  <c r="M367" i="5"/>
  <c r="M1370" i="5"/>
  <c r="M453" i="5"/>
  <c r="M651" i="5"/>
  <c r="G30" i="15"/>
  <c r="M27" i="5"/>
  <c r="M534" i="5"/>
  <c r="M68" i="5"/>
  <c r="M942" i="5"/>
  <c r="M623" i="5"/>
  <c r="M810" i="5"/>
  <c r="G89" i="15"/>
  <c r="M1359" i="5"/>
  <c r="M1566" i="5"/>
  <c r="M1449" i="5"/>
  <c r="M989" i="5"/>
  <c r="M587" i="5"/>
  <c r="M1371" i="5"/>
  <c r="M1364" i="5"/>
  <c r="M782" i="5"/>
  <c r="M1133" i="5"/>
  <c r="G86" i="15"/>
  <c r="M295" i="5"/>
  <c r="M682" i="5"/>
  <c r="M81" i="5"/>
  <c r="M65" i="5"/>
  <c r="M383" i="5"/>
  <c r="M648" i="5"/>
  <c r="M871" i="5"/>
  <c r="M1147" i="5"/>
  <c r="M422" i="5"/>
  <c r="M1301" i="5"/>
  <c r="M1475" i="5"/>
  <c r="M849" i="5"/>
  <c r="M974" i="5"/>
  <c r="M502" i="5"/>
  <c r="M494" i="5"/>
  <c r="M922" i="5"/>
  <c r="M658" i="5"/>
  <c r="M653" i="5"/>
  <c r="M1073" i="5"/>
  <c r="M319" i="5"/>
  <c r="M550" i="5"/>
  <c r="M1139" i="5"/>
  <c r="M1643" i="5"/>
  <c r="M31" i="5"/>
  <c r="M789" i="5"/>
  <c r="M668" i="5"/>
  <c r="M1617" i="5"/>
  <c r="M1310" i="5"/>
  <c r="M840" i="5"/>
  <c r="M1217" i="5"/>
  <c r="M578" i="5"/>
  <c r="M1036" i="5"/>
  <c r="M1543" i="5"/>
  <c r="M164" i="5"/>
  <c r="M867" i="5"/>
  <c r="M415" i="5"/>
  <c r="M1142" i="5"/>
  <c r="M226" i="5"/>
  <c r="M1430" i="5"/>
  <c r="M232" i="5"/>
  <c r="M1503" i="5"/>
  <c r="M833" i="5"/>
  <c r="M181" i="5"/>
  <c r="M202" i="5"/>
  <c r="M1373" i="5"/>
  <c r="M270" i="5"/>
  <c r="M184" i="5"/>
  <c r="M1525" i="5"/>
  <c r="M366" i="5"/>
  <c r="M741" i="5"/>
  <c r="M744" i="5"/>
  <c r="M1497" i="5"/>
  <c r="M241" i="5"/>
  <c r="M1372" i="5"/>
  <c r="M365" i="5"/>
  <c r="M542" i="5"/>
  <c r="M1004" i="5"/>
  <c r="M1444" i="5"/>
  <c r="M1499" i="5"/>
  <c r="M1092" i="5"/>
  <c r="M596" i="5"/>
  <c r="M606" i="5"/>
  <c r="M1587" i="5"/>
  <c r="M1048" i="5"/>
  <c r="M908" i="5"/>
  <c r="M734" i="5"/>
  <c r="M773" i="5"/>
  <c r="M470" i="5"/>
  <c r="G39" i="15"/>
  <c r="M1056" i="5"/>
  <c r="M1585" i="5"/>
  <c r="M233" i="5"/>
  <c r="M1119" i="5"/>
  <c r="M690" i="5"/>
  <c r="M1304" i="5"/>
  <c r="M47" i="5"/>
  <c r="M1229" i="5"/>
  <c r="M404" i="5"/>
  <c r="M1161" i="5"/>
  <c r="M296" i="5"/>
  <c r="M1322" i="5"/>
  <c r="M625" i="5"/>
  <c r="M50" i="5"/>
  <c r="M322" i="5"/>
  <c r="M237" i="5"/>
  <c r="G87" i="15"/>
  <c r="M1303" i="5"/>
  <c r="M492" i="5"/>
  <c r="M1580" i="5"/>
  <c r="M992" i="5"/>
  <c r="M1111" i="5"/>
  <c r="M35" i="5"/>
  <c r="M755" i="5"/>
  <c r="M639" i="5"/>
  <c r="M1488" i="5"/>
  <c r="M390" i="5"/>
  <c r="M1270" i="5"/>
  <c r="M116" i="5"/>
  <c r="M1181" i="5"/>
  <c r="M855" i="5"/>
  <c r="M1106" i="5"/>
  <c r="M1328" i="5"/>
  <c r="M91" i="5"/>
  <c r="M1464" i="5"/>
  <c r="M1470" i="5"/>
  <c r="M715" i="5"/>
  <c r="M530" i="5"/>
  <c r="M18" i="5"/>
  <c r="M1433" i="5"/>
  <c r="M1057" i="5"/>
  <c r="M601" i="5"/>
  <c r="M1641" i="5"/>
  <c r="G75" i="15"/>
  <c r="M934" i="5"/>
  <c r="M783" i="5"/>
  <c r="M1628" i="5"/>
  <c r="G46" i="15"/>
  <c r="M144" i="5"/>
  <c r="M473" i="5"/>
  <c r="M585" i="5"/>
  <c r="M1604" i="5"/>
  <c r="M615" i="5"/>
  <c r="M211" i="5"/>
  <c r="M1393" i="5"/>
  <c r="M1006" i="5"/>
  <c r="G60" i="15"/>
  <c r="M1186" i="5"/>
  <c r="M764" i="5"/>
  <c r="M343" i="5"/>
  <c r="M725" i="5"/>
  <c r="M54" i="5"/>
  <c r="M1307" i="5"/>
  <c r="M1225" i="5"/>
  <c r="M446" i="5"/>
  <c r="M1214" i="5"/>
  <c r="M21" i="5"/>
  <c r="M1074" i="5"/>
  <c r="M824" i="5"/>
  <c r="M1424" i="5"/>
  <c r="M1492" i="5"/>
  <c r="M1429" i="5"/>
  <c r="M896" i="5"/>
  <c r="M512" i="5"/>
  <c r="M531" i="5"/>
  <c r="M1222" i="5"/>
  <c r="G29" i="15"/>
  <c r="M94" i="5"/>
  <c r="M495" i="5"/>
  <c r="M242" i="5"/>
  <c r="M1266" i="5"/>
  <c r="M1302" i="5"/>
  <c r="M738" i="5"/>
  <c r="M1145" i="5"/>
  <c r="M1356" i="5"/>
  <c r="M1259" i="5"/>
  <c r="M1351" i="5"/>
  <c r="G72" i="15"/>
  <c r="M865" i="5"/>
  <c r="M1263" i="5"/>
  <c r="M731" i="5"/>
  <c r="M466" i="5"/>
  <c r="M880" i="5"/>
  <c r="M41" i="5"/>
  <c r="G52" i="15"/>
  <c r="M1338" i="5"/>
  <c r="M214" i="5"/>
  <c r="M347" i="5"/>
  <c r="M804" i="5"/>
  <c r="M1162" i="5"/>
  <c r="M945" i="5"/>
  <c r="M401" i="5"/>
  <c r="M930" i="5"/>
  <c r="G47" i="15"/>
  <c r="M586" i="5"/>
  <c r="M837" i="5"/>
  <c r="M893" i="5"/>
  <c r="M38" i="5"/>
  <c r="M1083" i="5"/>
  <c r="M1526" i="5"/>
  <c r="M610" i="5"/>
  <c r="M216" i="5"/>
  <c r="M1020" i="5"/>
  <c r="M1548" i="5"/>
  <c r="M1508" i="5"/>
  <c r="M851" i="5"/>
  <c r="M386" i="5"/>
  <c r="M1134" i="5"/>
  <c r="M727" i="5"/>
  <c r="M1630" i="5"/>
  <c r="M1584" i="5"/>
  <c r="M975" i="5"/>
  <c r="M1206" i="5"/>
  <c r="M376" i="5"/>
  <c r="M9" i="5"/>
  <c r="M24" i="5"/>
  <c r="M913" i="5"/>
  <c r="M941" i="5"/>
  <c r="M630" i="5"/>
  <c r="M645" i="5"/>
  <c r="M218" i="5"/>
  <c r="M123" i="5"/>
  <c r="M1199" i="5"/>
  <c r="M1085" i="5"/>
  <c r="M890" i="5"/>
  <c r="M1550" i="5"/>
  <c r="M1000" i="5"/>
  <c r="M88" i="5"/>
  <c r="G26" i="15"/>
  <c r="M90" i="5"/>
  <c r="M591" i="5"/>
  <c r="M1394" i="5"/>
  <c r="M966" i="5"/>
  <c r="M1293" i="5"/>
  <c r="M1378" i="5"/>
  <c r="M1088" i="5"/>
  <c r="M568" i="5"/>
  <c r="M417" i="5"/>
  <c r="M147" i="5"/>
  <c r="M1224" i="5"/>
  <c r="M886" i="5"/>
  <c r="M593" i="5"/>
  <c r="M525" i="5"/>
  <c r="M1023" i="5"/>
  <c r="M273" i="5"/>
  <c r="M1509" i="5"/>
  <c r="G58" i="15"/>
  <c r="M1431" i="5"/>
  <c r="M222" i="5"/>
  <c r="M1326" i="5"/>
  <c r="M36" i="5"/>
  <c r="M1279" i="5"/>
  <c r="M1376" i="5"/>
  <c r="M878" i="5"/>
  <c r="M570" i="5"/>
  <c r="M285" i="5"/>
  <c r="M557" i="5"/>
  <c r="M768" i="5"/>
  <c r="M171" i="5"/>
  <c r="M1445" i="5"/>
  <c r="M888" i="5"/>
  <c r="M310" i="5"/>
  <c r="M1456" i="5"/>
  <c r="M1657" i="5"/>
  <c r="M1295" i="5"/>
  <c r="M546" i="5"/>
  <c r="M553" i="5"/>
  <c r="M362" i="5"/>
  <c r="M1011" i="5"/>
  <c r="M13" i="5"/>
  <c r="M249" i="5"/>
  <c r="M209" i="5"/>
  <c r="M928" i="5"/>
  <c r="M816" i="5"/>
  <c r="M1479" i="5"/>
  <c r="M1650" i="5"/>
  <c r="M1005" i="5"/>
  <c r="M1549" i="5"/>
  <c r="M363" i="5"/>
  <c r="M1261" i="5"/>
  <c r="M812" i="5"/>
  <c r="M879" i="5"/>
  <c r="M614" i="5"/>
  <c r="G2" i="15"/>
  <c r="M330" i="5"/>
  <c r="M544" i="5"/>
  <c r="M1251" i="5"/>
  <c r="M379" i="5"/>
  <c r="M251" i="5"/>
  <c r="M282" i="5"/>
  <c r="M40" i="5"/>
  <c r="M373" i="5"/>
  <c r="M118" i="5"/>
  <c r="M1317" i="5"/>
  <c r="M448" i="5"/>
  <c r="M73" i="5"/>
  <c r="M1652" i="5"/>
  <c r="M1527" i="5"/>
  <c r="M1294" i="5"/>
  <c r="M450" i="5"/>
  <c r="M1343" i="5"/>
  <c r="M1655" i="5"/>
  <c r="M540" i="5"/>
  <c r="M75" i="5"/>
  <c r="M1329" i="5"/>
  <c r="M1644" i="5"/>
  <c r="M482" i="5"/>
  <c r="M1539" i="5"/>
  <c r="M325" i="5"/>
  <c r="M915" i="5"/>
  <c r="M1421" i="5"/>
  <c r="M1047" i="5"/>
  <c r="M1113" i="5"/>
  <c r="M1337" i="5"/>
  <c r="M1573" i="5"/>
  <c r="M126" i="5"/>
  <c r="M618" i="5"/>
  <c r="M616" i="5"/>
  <c r="M1124" i="5"/>
  <c r="M521" i="5"/>
  <c r="M257" i="5"/>
  <c r="M93" i="5"/>
  <c r="M991" i="5"/>
  <c r="M1568" i="5"/>
  <c r="M1348" i="5"/>
  <c r="M1223" i="5"/>
  <c r="M59" i="5"/>
  <c r="M838" i="5"/>
  <c r="M180" i="5"/>
  <c r="M1418" i="5"/>
  <c r="M399" i="5"/>
  <c r="M267" i="5"/>
  <c r="M1391" i="5"/>
  <c r="M1002" i="5"/>
  <c r="M1141" i="5"/>
  <c r="M990" i="5"/>
  <c r="M994" i="5"/>
  <c r="M628" i="5"/>
  <c r="M968" i="5"/>
  <c r="M795" i="5"/>
  <c r="M193" i="5"/>
  <c r="M1211" i="5"/>
  <c r="G23" i="15"/>
  <c r="M1538" i="5"/>
  <c r="M980" i="5"/>
  <c r="M294" i="5"/>
  <c r="M694" i="5"/>
  <c r="M821" i="5"/>
  <c r="M42" i="5"/>
  <c r="M1463" i="5"/>
  <c r="M1440" i="5"/>
  <c r="M811" i="5"/>
  <c r="M124" i="5"/>
  <c r="M1582" i="5"/>
  <c r="M489" i="5"/>
  <c r="M745" i="5"/>
  <c r="M524" i="5"/>
  <c r="M554" i="5"/>
  <c r="M256" i="5"/>
  <c r="M480" i="5"/>
  <c r="M1107" i="5"/>
  <c r="M337" i="5"/>
  <c r="M220" i="5"/>
  <c r="M1309" i="5"/>
  <c r="M1218" i="5"/>
  <c r="M17" i="5"/>
  <c r="M286" i="5"/>
  <c r="M1202" i="5"/>
  <c r="M1012" i="5"/>
  <c r="M449" i="5"/>
  <c r="M380" i="5"/>
  <c r="M1612" i="5"/>
  <c r="M1110" i="5"/>
  <c r="M155" i="5"/>
  <c r="M687" i="5"/>
  <c r="G5" i="15"/>
  <c r="M1082" i="5"/>
  <c r="M522" i="5"/>
  <c r="M1623" i="5"/>
  <c r="M545" i="5"/>
  <c r="M1656" i="5"/>
  <c r="M730" i="5"/>
  <c r="M108" i="5"/>
  <c r="M674" i="5"/>
  <c r="M1354" i="5"/>
  <c r="M1282" i="5"/>
  <c r="M714" i="5"/>
  <c r="M1608" i="5"/>
  <c r="M1408" i="5"/>
  <c r="M538" i="5"/>
  <c r="M398" i="5"/>
  <c r="M657" i="5"/>
  <c r="M305" i="5"/>
  <c r="M261" i="5"/>
  <c r="M248" i="5"/>
  <c r="M1660" i="5"/>
  <c r="M1143" i="5"/>
  <c r="M1291" i="5"/>
  <c r="M933" i="5"/>
  <c r="M105" i="5"/>
  <c r="G48" i="15"/>
  <c r="M224" i="5"/>
  <c r="M212" i="5"/>
  <c r="M121" i="5"/>
  <c r="M1297" i="5"/>
  <c r="M1132" i="5"/>
  <c r="M478" i="5"/>
  <c r="G27" i="15"/>
  <c r="M666" i="5"/>
  <c r="M1450" i="5"/>
  <c r="M1414" i="5"/>
  <c r="M979" i="5"/>
  <c r="M680" i="5"/>
  <c r="M430" i="5"/>
  <c r="M1555" i="5"/>
  <c r="M1151" i="5"/>
  <c r="M215" i="5"/>
  <c r="M1654" i="5"/>
  <c r="M368" i="5"/>
  <c r="M156" i="5"/>
  <c r="M100" i="5"/>
  <c r="M1392" i="5"/>
  <c r="M558" i="5"/>
  <c r="M917" i="5"/>
  <c r="M1619" i="5"/>
  <c r="M1427" i="5"/>
  <c r="G9" i="15"/>
  <c r="M665" i="5"/>
  <c r="M1112" i="5"/>
  <c r="M561" i="5"/>
  <c r="M953" i="5"/>
  <c r="M1350" i="5"/>
  <c r="G20" i="15"/>
  <c r="M909" i="5"/>
  <c r="M1581" i="5"/>
  <c r="M996" i="5"/>
  <c r="M1622" i="5"/>
  <c r="M931" i="5"/>
  <c r="M514" i="5"/>
  <c r="M424" i="5"/>
  <c r="M532" i="5"/>
  <c r="M309" i="5"/>
  <c r="M860" i="5"/>
  <c r="M599" i="5"/>
  <c r="M1531" i="5"/>
  <c r="M1485" i="5"/>
  <c r="M1177" i="5"/>
  <c r="M1253" i="5"/>
  <c r="G13" i="15"/>
  <c r="M381" i="5"/>
  <c r="M1040" i="5"/>
  <c r="M385" i="5"/>
  <c r="M1173" i="5"/>
  <c r="M1367" i="5"/>
  <c r="M464" i="5"/>
  <c r="M157" i="5"/>
  <c r="M552" i="5"/>
  <c r="M1154" i="5"/>
  <c r="M537" i="5"/>
  <c r="M758" i="5"/>
  <c r="M1332" i="5"/>
  <c r="M1510" i="5"/>
  <c r="M239" i="5"/>
  <c r="M1634" i="5"/>
  <c r="M603" i="5"/>
  <c r="M372" i="5"/>
  <c r="M441" i="5"/>
  <c r="G78" i="15"/>
  <c r="M377" i="5"/>
  <c r="M802" i="5"/>
  <c r="M597" i="5"/>
  <c r="M683" i="5"/>
  <c r="M877" i="5"/>
  <c r="M146" i="5"/>
  <c r="M1296" i="5"/>
  <c r="M503" i="5"/>
  <c r="M486" i="5"/>
  <c r="M402" i="5"/>
  <c r="M467" i="5"/>
  <c r="M1197" i="5"/>
  <c r="M1314" i="5"/>
  <c r="M1661" i="5"/>
  <c r="M204" i="5"/>
  <c r="M431" i="5"/>
  <c r="M58" i="5"/>
  <c r="M718" i="5"/>
  <c r="M1184" i="5"/>
  <c r="M1639" i="5"/>
  <c r="M1087" i="5"/>
  <c r="M1349" i="5"/>
  <c r="M948" i="5"/>
  <c r="M1339" i="5"/>
  <c r="M766" i="5"/>
  <c r="M1325" i="5"/>
  <c r="G85" i="15"/>
  <c r="M101" i="5"/>
  <c r="M264" i="5"/>
  <c r="M107" i="5"/>
  <c r="M1025" i="5"/>
  <c r="M1188" i="5"/>
  <c r="M1315" i="5"/>
  <c r="M64" i="5"/>
  <c r="M16" i="5"/>
  <c r="M1125" i="5"/>
  <c r="G28" i="15"/>
  <c r="M308" i="5"/>
  <c r="M624" i="5"/>
  <c r="G32" i="15"/>
  <c r="M484" i="5"/>
  <c r="M696" i="5"/>
  <c r="M128" i="5"/>
  <c r="M1178" i="5"/>
  <c r="M271" i="5"/>
  <c r="M162" i="5"/>
  <c r="M949" i="5"/>
  <c r="M326" i="5"/>
  <c r="M1043" i="5"/>
  <c r="M1532" i="5"/>
  <c r="M1516" i="5"/>
  <c r="M594" i="5"/>
  <c r="M986" i="5"/>
  <c r="M1059" i="5"/>
  <c r="M1174" i="5"/>
  <c r="M573" i="5"/>
  <c r="M238" i="5"/>
  <c r="G3" i="15"/>
  <c r="M765" i="5"/>
  <c r="M543" i="5"/>
  <c r="M548" i="5"/>
  <c r="M1269" i="5"/>
  <c r="M1493" i="5"/>
  <c r="M411" i="5"/>
  <c r="M333" i="5"/>
  <c r="M1208" i="5"/>
  <c r="M995" i="5"/>
  <c r="M160" i="5"/>
  <c r="M439" i="5"/>
  <c r="M1507" i="5"/>
  <c r="G17" i="15"/>
  <c r="M428" i="5"/>
  <c r="M1010" i="5"/>
  <c r="M179" i="5"/>
  <c r="M1163" i="5"/>
  <c r="M89" i="5"/>
  <c r="M1283" i="5"/>
  <c r="M724" i="5"/>
  <c r="M493" i="5"/>
  <c r="M1118" i="5"/>
  <c r="M1228" i="5"/>
  <c r="M828" i="5"/>
  <c r="M287" i="5"/>
  <c r="M569" i="5"/>
  <c r="M1262" i="5"/>
  <c r="M1164" i="5"/>
  <c r="G71" i="15"/>
  <c r="M1472" i="5"/>
  <c r="M1346" i="5"/>
  <c r="G61" i="15"/>
  <c r="M667" i="5"/>
  <c r="G11" i="15"/>
  <c r="M1007" i="5"/>
  <c r="M1058" i="5"/>
  <c r="M483" i="5"/>
  <c r="M1419" i="5"/>
  <c r="M695" i="5"/>
  <c r="M1070" i="5"/>
  <c r="M1642" i="5"/>
  <c r="M649" i="5"/>
  <c r="M752" i="5"/>
  <c r="M919" i="5"/>
  <c r="M620" i="5"/>
  <c r="M228" i="5"/>
  <c r="M66" i="5"/>
  <c r="M1232" i="5"/>
  <c r="M1054" i="5"/>
  <c r="M1190" i="5"/>
  <c r="M37" i="5"/>
  <c r="M23" i="5"/>
  <c r="M1528" i="5"/>
  <c r="M1459" i="5"/>
  <c r="M1390" i="5"/>
  <c r="M1102" i="5"/>
  <c r="M807" i="5"/>
  <c r="M1469" i="5"/>
  <c r="M290" i="5"/>
  <c r="M1334" i="5"/>
  <c r="M1260" i="5"/>
  <c r="M1179" i="5"/>
  <c r="G53" i="15"/>
  <c r="M709" i="5"/>
  <c r="M314" i="5"/>
  <c r="M1462" i="5"/>
  <c r="M1521" i="5"/>
  <c r="M897" i="5"/>
  <c r="M647" i="5"/>
  <c r="M302" i="5"/>
  <c r="M921" i="5"/>
  <c r="M1079" i="5"/>
  <c r="M600" i="5"/>
  <c r="M196" i="5"/>
  <c r="M1287" i="5"/>
  <c r="M1032" i="5"/>
  <c r="M150" i="5"/>
  <c r="M920" i="5"/>
  <c r="M342" i="5"/>
  <c r="M1667" i="5"/>
  <c r="M962" i="5"/>
  <c r="M876" i="5"/>
  <c r="M1091" i="5"/>
  <c r="M1490" i="5"/>
  <c r="M62" i="5"/>
  <c r="M808" i="5"/>
  <c r="M279" i="5"/>
  <c r="M274" i="5"/>
  <c r="M67" i="5"/>
  <c r="M520" i="5"/>
  <c r="M154" i="5"/>
  <c r="M1541" i="5"/>
  <c r="M663" i="5"/>
  <c r="G16" i="15"/>
  <c r="M1529" i="5"/>
  <c r="M455" i="5"/>
  <c r="M1410" i="5"/>
  <c r="M1286" i="5"/>
  <c r="M706" i="5"/>
  <c r="M988" i="5"/>
  <c r="M574" i="5"/>
  <c r="M1256" i="5"/>
  <c r="M1567" i="5"/>
  <c r="M875" i="5"/>
  <c r="M268" i="5"/>
  <c r="M1402" i="5"/>
  <c r="M1439" i="5"/>
  <c r="M1366" i="5"/>
  <c r="M1398" i="5"/>
  <c r="M321" i="5"/>
  <c r="M697" i="5"/>
  <c r="M1100" i="5"/>
  <c r="M590" i="5"/>
  <c r="M1552" i="5"/>
  <c r="M112" i="5"/>
  <c r="M708" i="5"/>
  <c r="M299" i="5"/>
  <c r="M1565" i="5"/>
  <c r="M429" i="5"/>
  <c r="M770" i="5"/>
  <c r="M134" i="5"/>
  <c r="M95" i="5"/>
  <c r="M750" i="5"/>
  <c r="M1221" i="5"/>
  <c r="M1438" i="5"/>
  <c r="M1624" i="5"/>
  <c r="M129" i="5"/>
  <c r="M742" i="5"/>
  <c r="M1052" i="5"/>
  <c r="M1363" i="5"/>
  <c r="M44" i="5"/>
  <c r="M673" i="5"/>
  <c r="M643" i="5"/>
  <c r="M889" i="5"/>
  <c r="M1416" i="5"/>
  <c r="M1413" i="5"/>
  <c r="M1300" i="5"/>
  <c r="M1175" i="5"/>
  <c r="M258" i="5"/>
  <c r="M617" i="5"/>
  <c r="M364" i="5"/>
  <c r="M500" i="5"/>
  <c r="M839" i="5"/>
  <c r="M34" i="5"/>
  <c r="M526" i="5"/>
  <c r="M700" i="5"/>
  <c r="M263" i="5"/>
  <c r="M1257" i="5"/>
  <c r="M1365" i="5"/>
  <c r="M1267" i="5"/>
  <c r="M1436" i="5"/>
  <c r="M1547" i="5"/>
  <c r="M960" i="5"/>
  <c r="M822" i="5"/>
  <c r="M1024" i="5"/>
  <c r="M776" i="5"/>
  <c r="M1648" i="5"/>
  <c r="M315" i="5"/>
  <c r="M1452" i="5"/>
  <c r="M1099" i="5"/>
  <c r="M475" i="5"/>
  <c r="M1009" i="5"/>
  <c r="M427" i="5"/>
  <c r="M604" i="5"/>
  <c r="M796" i="5"/>
  <c r="M608" i="5"/>
  <c r="M937" i="5"/>
  <c r="M1636" i="5"/>
  <c r="M1561" i="5"/>
  <c r="G80" i="15"/>
  <c r="M284" i="5"/>
  <c r="G38" i="15"/>
  <c r="M1666" i="5"/>
  <c r="M1212" i="5"/>
  <c r="M809" i="5"/>
  <c r="M346" i="5"/>
  <c r="M445" i="5"/>
  <c r="M864" i="5"/>
  <c r="M1384" i="5"/>
  <c r="M281" i="5"/>
  <c r="M39" i="5"/>
  <c r="M602" i="5"/>
  <c r="M662" i="5"/>
  <c r="M1066" i="5"/>
  <c r="M1352" i="5"/>
  <c r="M1290" i="5"/>
  <c r="M911" i="5"/>
  <c r="M1437" i="5"/>
  <c r="G49" i="15"/>
  <c r="M152" i="5"/>
  <c r="G45" i="15"/>
  <c r="M969" i="5"/>
  <c r="M862" i="5"/>
  <c r="M1382" i="5"/>
  <c r="M1034" i="5"/>
  <c r="M1631" i="5"/>
  <c r="M535" i="5"/>
  <c r="M262" i="5"/>
  <c r="M835" i="5"/>
  <c r="M1506" i="5"/>
  <c r="M384" i="5"/>
  <c r="M408" i="5"/>
  <c r="M883" i="5"/>
  <c r="M1659" i="5"/>
  <c r="M736" i="5"/>
  <c r="M1491" i="5"/>
  <c r="M175" i="5"/>
  <c r="M1064" i="5"/>
  <c r="M1564" i="5"/>
  <c r="M716" i="5"/>
  <c r="M1593" i="5"/>
  <c r="M28" i="5"/>
  <c r="M1583" i="5"/>
  <c r="M120" i="5"/>
  <c r="M1637" i="5"/>
  <c r="M176" i="5"/>
  <c r="M1051" i="5"/>
  <c r="M760" i="5"/>
  <c r="M1289" i="5"/>
  <c r="M1512" i="5"/>
  <c r="M1662" i="5"/>
  <c r="M3" i="5"/>
  <c r="M894" i="5"/>
  <c r="M289" i="5"/>
  <c r="M1323" i="5"/>
  <c r="M983" i="5"/>
  <c r="M217" i="5"/>
  <c r="M539" i="5"/>
  <c r="M1495" i="5"/>
  <c r="M49" i="5"/>
  <c r="M827" i="5"/>
  <c r="M627" i="5"/>
  <c r="M511" i="5"/>
  <c r="M345" i="5"/>
  <c r="M1183" i="5"/>
  <c r="M1210" i="5"/>
  <c r="M198" i="5"/>
  <c r="M1465" i="5"/>
  <c r="M170" i="5"/>
  <c r="M1627" i="5"/>
  <c r="M190" i="5"/>
  <c r="M479" i="5"/>
  <c r="M1278" i="5"/>
  <c r="M507" i="5"/>
  <c r="M592" i="5"/>
  <c r="M1318" i="5"/>
  <c r="M1553" i="5"/>
  <c r="M1236" i="5"/>
  <c r="M912" i="5"/>
  <c r="M272" i="5"/>
  <c r="M831" i="5"/>
  <c r="M165" i="5"/>
  <c r="M584" i="5"/>
  <c r="M1649" i="5"/>
  <c r="M978" i="5"/>
  <c r="G44" i="15"/>
  <c r="M705" i="5"/>
  <c r="M976" i="5"/>
  <c r="M1158" i="5"/>
  <c r="M1063" i="5"/>
  <c r="M679" i="5"/>
  <c r="M25" i="5"/>
  <c r="M1105" i="5"/>
  <c r="M1374" i="5"/>
  <c r="M1545" i="5"/>
  <c r="M487" i="5"/>
  <c r="M722" i="5"/>
  <c r="M1298" i="5"/>
  <c r="M266" i="5"/>
  <c r="M973" i="5"/>
  <c r="M775" i="5"/>
  <c r="M598" i="5"/>
  <c r="G66" i="15"/>
  <c r="M400" i="5"/>
  <c r="M172" i="5"/>
  <c r="M726" i="5"/>
  <c r="M1385" i="5"/>
  <c r="M1544" i="5"/>
  <c r="M1344" i="5"/>
  <c r="M1386" i="5"/>
  <c r="M260" i="5"/>
  <c r="M1069" i="5"/>
  <c r="M1653" i="5"/>
  <c r="M1277" i="5"/>
  <c r="M1590" i="5"/>
  <c r="M477" i="5"/>
  <c r="M1182" i="5"/>
  <c r="M1013" i="5"/>
  <c r="M659" i="5"/>
  <c r="M469" i="5"/>
  <c r="M361" i="5"/>
  <c r="M208" i="5"/>
  <c r="M1022" i="5"/>
  <c r="M320" i="5"/>
  <c r="M1589" i="5"/>
  <c r="M515" i="5"/>
  <c r="G59" i="15"/>
  <c r="M528" i="5"/>
  <c r="M918" i="5"/>
  <c r="M488" i="5"/>
  <c r="M443" i="5"/>
  <c r="M338" i="5"/>
  <c r="M335" i="5"/>
  <c r="M1441" i="5"/>
  <c r="M936" i="5"/>
  <c r="M646" i="5"/>
  <c r="M856" i="5"/>
  <c r="M141" i="5"/>
  <c r="M1205" i="5"/>
  <c r="G77" i="15"/>
  <c r="M1078" i="5"/>
  <c r="M213" i="5"/>
  <c r="M704" i="5"/>
  <c r="M1540" i="5"/>
  <c r="M1640" i="5"/>
  <c r="M1271" i="5"/>
  <c r="M159" i="5"/>
  <c r="M51" i="5"/>
  <c r="M1076" i="5"/>
  <c r="M1651" i="5"/>
  <c r="M664" i="5"/>
  <c r="M56" i="5"/>
  <c r="M458" i="5"/>
  <c r="M1515" i="5"/>
  <c r="M1579" i="5"/>
  <c r="M45" i="5"/>
  <c r="G79" i="15"/>
  <c r="M1216" i="5"/>
  <c r="M763" i="5"/>
  <c r="M784" i="5"/>
  <c r="M1127" i="5"/>
  <c r="M513" i="5"/>
  <c r="M799" i="5"/>
  <c r="M642" i="5"/>
  <c r="M829" i="5"/>
  <c r="M223" i="5"/>
  <c r="M234" i="5"/>
  <c r="M1292" i="5"/>
  <c r="M823" i="5"/>
  <c r="G24" i="15"/>
  <c r="M536" i="5"/>
  <c r="G57" i="15"/>
  <c r="G10" i="15"/>
  <c r="M1230" i="5"/>
  <c r="M8" i="5"/>
  <c r="M1626" i="5"/>
  <c r="M1575" i="5"/>
  <c r="M563" i="5"/>
  <c r="M1093" i="5"/>
  <c r="M907" i="5"/>
  <c r="M1447" i="5"/>
  <c r="M1157" i="5"/>
  <c r="M1518" i="5"/>
  <c r="M670" i="5"/>
  <c r="M769" i="5"/>
  <c r="M950" i="5"/>
  <c r="M1167" i="5"/>
  <c r="M1455" i="5"/>
  <c r="M685" i="5"/>
  <c r="M1321" i="5"/>
  <c r="M565" i="5"/>
  <c r="M1412" i="5"/>
  <c r="M501" i="5"/>
  <c r="M1629" i="5"/>
  <c r="M1331" i="5"/>
  <c r="M1168" i="5"/>
  <c r="M1148" i="5"/>
  <c r="M964" i="5"/>
  <c r="M787" i="5"/>
  <c r="M311" i="5"/>
  <c r="M1537" i="5"/>
  <c r="G6" i="15"/>
  <c r="M1599" i="5"/>
  <c r="M723" i="5"/>
  <c r="M547" i="5"/>
  <c r="M1160" i="5"/>
  <c r="M340" i="5"/>
  <c r="M906" i="5"/>
  <c r="M836" i="5"/>
  <c r="M79" i="5"/>
  <c r="M1417" i="5"/>
  <c r="M963" i="5"/>
  <c r="M1592" i="5"/>
  <c r="M459" i="5"/>
  <c r="M1018" i="5"/>
  <c r="M1129" i="5"/>
  <c r="M1600" i="5"/>
  <c r="M1598" i="5"/>
  <c r="M1399" i="5"/>
  <c r="M87" i="5"/>
  <c r="M675" i="5"/>
  <c r="M240" i="5"/>
  <c r="M371" i="5"/>
  <c r="M1511" i="5"/>
  <c r="M80" i="5"/>
  <c r="M2" i="5"/>
  <c r="M1341" i="5"/>
  <c r="M434" i="5"/>
  <c r="M395" i="5"/>
  <c r="G76" i="15"/>
  <c r="M631" i="5"/>
  <c r="M858" i="5"/>
  <c r="M692" i="5"/>
  <c r="M866" i="5"/>
  <c r="M7" i="5"/>
  <c r="M1045" i="5"/>
  <c r="M1415" i="5"/>
  <c r="M1170" i="5"/>
  <c r="M1008" i="5"/>
  <c r="M1103" i="5"/>
  <c r="M935" i="5"/>
  <c r="M246" i="5"/>
  <c r="M1096" i="5"/>
  <c r="M104" i="5"/>
  <c r="M1466" i="5"/>
  <c r="M1446" i="5"/>
  <c r="M1239" i="5"/>
  <c r="M916" i="5"/>
  <c r="M84" i="5"/>
  <c r="M33" i="5"/>
  <c r="M317" i="5"/>
  <c r="M324" i="5"/>
  <c r="M48" i="5"/>
  <c r="M997" i="5"/>
  <c r="M678" i="5"/>
  <c r="M885" i="5"/>
  <c r="M566" i="5"/>
  <c r="M419" i="5"/>
  <c r="M22" i="5"/>
  <c r="M1017" i="5"/>
  <c r="M1632" i="5"/>
  <c r="M1029" i="5"/>
  <c r="M425" i="5"/>
  <c r="M412" i="5"/>
  <c r="M626" i="5"/>
  <c r="M106" i="5"/>
  <c r="M356" i="5"/>
  <c r="M711" i="5"/>
  <c r="M1265" i="5"/>
  <c r="M927" i="5"/>
  <c r="M102" i="5"/>
  <c r="M747" i="5"/>
  <c r="M133" i="5"/>
  <c r="M1156" i="5"/>
  <c r="M1249" i="5"/>
  <c r="M1238" i="5"/>
  <c r="M1578" i="5"/>
  <c r="M1233" i="5"/>
  <c r="M509" i="5"/>
  <c r="M1050" i="5"/>
  <c r="M183" i="5"/>
  <c r="M433" i="5"/>
  <c r="M327" i="5"/>
  <c r="M407" i="5"/>
  <c r="M1042" i="5"/>
  <c r="M842" i="5"/>
  <c r="M1620" i="5"/>
  <c r="M465" i="5"/>
  <c r="M541" i="5"/>
  <c r="M779" i="5"/>
  <c r="M388" i="5"/>
  <c r="M153" i="5"/>
  <c r="M82" i="5"/>
  <c r="M235" i="5"/>
  <c r="M1003" i="5"/>
  <c r="M1166" i="5"/>
  <c r="M1482" i="5"/>
  <c r="M167" i="5"/>
  <c r="M1606" i="5"/>
  <c r="M1095" i="5"/>
  <c r="M870" i="5"/>
  <c r="M474" i="5"/>
  <c r="M1422" i="5"/>
  <c r="M1340" i="5"/>
  <c r="M1235" i="5"/>
  <c r="M1468" i="5"/>
  <c r="M1152" i="5"/>
  <c r="M1454" i="5"/>
  <c r="G40" i="15"/>
  <c r="M438" i="5"/>
  <c r="M394" i="5"/>
  <c r="M205" i="5"/>
  <c r="M972" i="5"/>
  <c r="M96" i="5"/>
  <c r="M717" i="5"/>
  <c r="M792" i="5"/>
  <c r="G7" i="15"/>
  <c r="M1536" i="5"/>
  <c r="M1276" i="5"/>
  <c r="M1574" i="5"/>
  <c r="M1077" i="5"/>
  <c r="M227" i="5"/>
  <c r="M199" i="5"/>
  <c r="M1569" i="5"/>
  <c r="M1019" i="5"/>
  <c r="M1524" i="5"/>
  <c r="M1377" i="5"/>
  <c r="M527" i="5"/>
  <c r="M344" i="5"/>
  <c r="M681" i="5"/>
  <c r="M869" i="5"/>
  <c r="M350" i="5"/>
  <c r="M409" i="5"/>
  <c r="M636" i="5"/>
  <c r="M1313" i="5"/>
  <c r="M1280" i="5"/>
  <c r="M1120" i="5"/>
  <c r="M436" i="5"/>
  <c r="M825" i="5"/>
  <c r="M423" i="5"/>
  <c r="M732" i="5"/>
  <c r="M1665" i="5"/>
  <c r="M1089" i="5"/>
  <c r="M186" i="5"/>
  <c r="M1072" i="5"/>
  <c r="M1084" i="5"/>
  <c r="M1075" i="5"/>
  <c r="M1609" i="5"/>
  <c r="M1448" i="5"/>
  <c r="M1226" i="5"/>
  <c r="M145" i="5"/>
  <c r="M329" i="5"/>
  <c r="M1403" i="5"/>
  <c r="M777" i="5"/>
  <c r="M691" i="5"/>
  <c r="M1220" i="5"/>
  <c r="M334" i="5"/>
  <c r="M588" i="5"/>
  <c r="M832" i="5"/>
  <c r="M1311" i="5"/>
  <c r="M442" i="5"/>
  <c r="M1435" i="5"/>
  <c r="M1172" i="5"/>
  <c r="M1200" i="5"/>
  <c r="M518" i="5"/>
  <c r="M374" i="5"/>
  <c r="M857" i="5"/>
  <c r="M1049" i="5"/>
  <c r="M771" i="5"/>
  <c r="M61" i="5"/>
  <c r="M1474" i="5"/>
  <c r="M12" i="5"/>
  <c r="M638" i="5"/>
  <c r="M1502" i="5"/>
  <c r="M1123" i="5"/>
  <c r="M77" i="5"/>
  <c r="M971" i="5"/>
  <c r="M571" i="5"/>
  <c r="M247" i="5"/>
  <c r="M874" i="5"/>
  <c r="M1383" i="5"/>
  <c r="M387" i="5"/>
  <c r="M560" i="5"/>
  <c r="M1616" i="5"/>
  <c r="M1336" i="5"/>
  <c r="M1090" i="5"/>
  <c r="M119" i="5"/>
  <c r="M288" i="5"/>
  <c r="M1633" i="5"/>
  <c r="M1149" i="5"/>
  <c r="M1219" i="5"/>
  <c r="M468" i="5"/>
  <c r="M1672" i="5"/>
  <c r="M280" i="5"/>
  <c r="M437" i="5"/>
  <c r="G4" i="15"/>
  <c r="G69" i="15"/>
  <c r="M110" i="5"/>
  <c r="M1274" i="5"/>
  <c r="M451" i="5"/>
  <c r="M1663" i="5"/>
  <c r="M1551" i="5"/>
  <c r="G63" i="15"/>
  <c r="M805" i="5"/>
  <c r="M169" i="5"/>
  <c r="M581" i="5"/>
  <c r="M756" i="5"/>
  <c r="M984" i="5"/>
  <c r="M577" i="5"/>
  <c r="M1138" i="5"/>
  <c r="M1458" i="5"/>
  <c r="M740" i="5"/>
  <c r="M1443" i="5"/>
  <c r="M1647" i="5"/>
  <c r="M69" i="5"/>
  <c r="M788" i="5"/>
  <c r="M1305" i="5"/>
  <c r="M1611" i="5"/>
  <c r="M843" i="5"/>
  <c r="M612" i="5"/>
  <c r="M940" i="5"/>
  <c r="M1115" i="5"/>
  <c r="M29" i="5"/>
  <c r="M958" i="5"/>
  <c r="M1530" i="5"/>
  <c r="M510" i="5"/>
  <c r="M1128" i="5"/>
  <c r="M955" i="5"/>
  <c r="M1388" i="5"/>
  <c r="M523" i="5"/>
  <c r="M506" i="5"/>
  <c r="M389" i="5"/>
  <c r="M472" i="5"/>
  <c r="M661" i="5"/>
  <c r="M351" i="5"/>
  <c r="M138" i="5"/>
  <c r="M177" i="5"/>
  <c r="M188" i="5"/>
  <c r="G67" i="15"/>
  <c r="M650" i="5"/>
  <c r="M629" i="5"/>
  <c r="M1001" i="5"/>
  <c r="M567" i="5"/>
  <c r="M1562" i="5"/>
  <c r="M440" i="5"/>
  <c r="M671" i="5"/>
  <c r="M1645" i="5"/>
  <c r="M1153" i="5"/>
  <c r="M1406" i="5"/>
  <c r="M1407" i="5"/>
  <c r="M710" i="5"/>
  <c r="M71" i="5"/>
  <c r="M1055" i="5"/>
  <c r="M813" i="5"/>
  <c r="M174" i="5"/>
  <c r="M1572" i="5"/>
  <c r="M820" i="5"/>
  <c r="M293" i="5"/>
  <c r="M898" i="5"/>
  <c r="M142" i="5"/>
  <c r="M1247" i="5"/>
  <c r="M244" i="5"/>
  <c r="M1586" i="5"/>
  <c r="M460" i="5"/>
  <c r="M693" i="5"/>
  <c r="M298" i="5"/>
  <c r="M499" i="5"/>
  <c r="M1483" i="5"/>
  <c r="M977" i="5"/>
  <c r="M583" i="5"/>
  <c r="M397" i="5"/>
  <c r="M300" i="5"/>
  <c r="M109" i="5"/>
  <c r="M669" i="5"/>
  <c r="M444" i="5"/>
  <c r="M1618" i="5"/>
  <c r="M1460" i="5"/>
  <c r="M496" i="5"/>
  <c r="M660" i="5"/>
  <c r="M1126" i="5"/>
  <c r="M114" i="5"/>
  <c r="M316" i="5"/>
  <c r="M76" i="5"/>
  <c r="M781" i="5"/>
  <c r="M125" i="5"/>
  <c r="M151" i="5"/>
  <c r="M131" i="5"/>
  <c r="M57" i="5"/>
  <c r="M454" i="5"/>
  <c r="M826" i="5"/>
  <c r="M92" i="5"/>
  <c r="M462" i="5"/>
  <c r="M1254" i="5"/>
  <c r="M1169" i="5"/>
  <c r="M504" i="5"/>
  <c r="M178" i="5"/>
  <c r="M413" i="5"/>
  <c r="M1248" i="5"/>
  <c r="M1556" i="5"/>
  <c r="M1453" i="5"/>
  <c r="M1136" i="5"/>
  <c r="M633" i="5"/>
  <c r="M113" i="5"/>
  <c r="M607" i="5"/>
  <c r="M136" i="5"/>
  <c r="M122" i="5"/>
  <c r="M103" i="5"/>
  <c r="M457" i="5"/>
  <c r="M1588" i="5"/>
  <c r="M26" i="5"/>
  <c r="M148" i="5"/>
  <c r="M1423" i="5"/>
  <c r="M378" i="5"/>
  <c r="M1664" i="5"/>
  <c r="M229" i="5"/>
  <c r="M1625" i="5"/>
  <c r="M15" i="5"/>
  <c r="M1358" i="5"/>
  <c r="M859" i="5"/>
  <c r="M1496" i="5"/>
  <c r="M4" i="5"/>
  <c r="M318" i="5"/>
  <c r="M339" i="5"/>
  <c r="M201" i="5"/>
  <c r="M98" i="5"/>
  <c r="M644" i="5"/>
  <c r="M903" i="5"/>
  <c r="M1368" i="5"/>
  <c r="M1517" i="5"/>
  <c r="M206" i="5"/>
  <c r="M354" i="5"/>
  <c r="M336" i="5"/>
  <c r="M173" i="5"/>
  <c r="M772" i="5"/>
  <c r="M1602" i="5"/>
  <c r="M556" i="5"/>
  <c r="M1591" i="5"/>
  <c r="M981" i="5"/>
  <c r="M85" i="5"/>
  <c r="M161" i="5"/>
  <c r="M277" i="5"/>
  <c r="M3" i="15" l="1"/>
  <c r="N3" i="15"/>
  <c r="M4" i="15"/>
  <c r="N4" i="15"/>
  <c r="M5" i="15"/>
  <c r="N5" i="15"/>
  <c r="M6" i="15"/>
  <c r="N6" i="15"/>
  <c r="M7" i="15"/>
  <c r="N7" i="15"/>
  <c r="M8" i="15"/>
  <c r="N8" i="15"/>
  <c r="M9" i="15"/>
  <c r="N9" i="15"/>
  <c r="M10" i="15"/>
  <c r="N10" i="15"/>
  <c r="M11" i="15"/>
  <c r="N11" i="15"/>
  <c r="M12" i="15"/>
  <c r="N12" i="15"/>
  <c r="M13" i="15"/>
  <c r="N13" i="15"/>
  <c r="M14" i="15"/>
  <c r="N14" i="15"/>
  <c r="M15" i="15"/>
  <c r="N15" i="15"/>
  <c r="M16" i="15"/>
  <c r="N16" i="15"/>
  <c r="M17" i="15"/>
  <c r="N17" i="15"/>
  <c r="M18" i="15"/>
  <c r="N18" i="15"/>
  <c r="M19" i="15"/>
  <c r="N19" i="15"/>
  <c r="M20" i="15"/>
  <c r="N20" i="15"/>
  <c r="M21" i="15"/>
  <c r="N21" i="15"/>
  <c r="M22" i="15"/>
  <c r="N22" i="15"/>
  <c r="M23" i="15"/>
  <c r="N23" i="15"/>
  <c r="M24" i="15"/>
  <c r="N24" i="15"/>
  <c r="M25" i="15"/>
  <c r="N25" i="15"/>
  <c r="M26" i="15"/>
  <c r="N26" i="15"/>
  <c r="M27" i="15"/>
  <c r="N27" i="15"/>
  <c r="M28" i="15"/>
  <c r="N28" i="15"/>
  <c r="M29" i="15"/>
  <c r="N29" i="15"/>
  <c r="M30" i="15"/>
  <c r="N30" i="15"/>
  <c r="M31" i="15"/>
  <c r="N31" i="15"/>
  <c r="M32" i="15"/>
  <c r="N32" i="15"/>
  <c r="M33" i="15"/>
  <c r="N33" i="15"/>
  <c r="M34" i="15"/>
  <c r="N34" i="15"/>
  <c r="M35" i="15"/>
  <c r="N35" i="15"/>
  <c r="M36" i="15"/>
  <c r="N36" i="15"/>
  <c r="M37" i="15"/>
  <c r="N37" i="15"/>
  <c r="M38" i="15"/>
  <c r="N38" i="15"/>
  <c r="M39" i="15"/>
  <c r="N39" i="15"/>
  <c r="M40" i="15"/>
  <c r="N40" i="15"/>
  <c r="M41" i="15"/>
  <c r="N41" i="15"/>
  <c r="M42" i="15"/>
  <c r="N42" i="15"/>
  <c r="M43" i="15"/>
  <c r="N43" i="15"/>
  <c r="M44" i="15"/>
  <c r="N44" i="15"/>
  <c r="M45" i="15"/>
  <c r="N45" i="15"/>
  <c r="M46" i="15"/>
  <c r="N46" i="15"/>
  <c r="M47" i="15"/>
  <c r="N47" i="15"/>
  <c r="M48" i="15"/>
  <c r="N48" i="15"/>
  <c r="M49" i="15"/>
  <c r="N49" i="15"/>
  <c r="M50" i="15"/>
  <c r="N50" i="15"/>
  <c r="M51" i="15"/>
  <c r="N51" i="15"/>
  <c r="M52" i="15"/>
  <c r="N52" i="15"/>
  <c r="M53" i="15"/>
  <c r="N53" i="15"/>
  <c r="M54" i="15"/>
  <c r="N54" i="15"/>
  <c r="M55" i="15"/>
  <c r="N55" i="15"/>
  <c r="M56" i="15"/>
  <c r="N56" i="15"/>
  <c r="M57" i="15"/>
  <c r="N57" i="15"/>
  <c r="M58" i="15"/>
  <c r="N58" i="15"/>
  <c r="M59" i="15"/>
  <c r="N59" i="15"/>
  <c r="M60" i="15"/>
  <c r="N60" i="15"/>
  <c r="M61" i="15"/>
  <c r="N61" i="15"/>
  <c r="M62" i="15"/>
  <c r="N62" i="15"/>
  <c r="M63" i="15"/>
  <c r="N63" i="15"/>
  <c r="M64" i="15"/>
  <c r="N64" i="15"/>
  <c r="M65" i="15"/>
  <c r="N65" i="15"/>
  <c r="M66" i="15"/>
  <c r="N66" i="15"/>
  <c r="M67" i="15"/>
  <c r="N67" i="15"/>
  <c r="M68" i="15"/>
  <c r="N68" i="15"/>
  <c r="M69" i="15"/>
  <c r="N69" i="15"/>
  <c r="M70" i="15"/>
  <c r="N70" i="15"/>
  <c r="M71" i="15"/>
  <c r="N71" i="15"/>
  <c r="M72" i="15"/>
  <c r="N72" i="15"/>
  <c r="M73" i="15"/>
  <c r="N73" i="15"/>
  <c r="M74" i="15"/>
  <c r="N74" i="15"/>
  <c r="M75" i="15"/>
  <c r="N75" i="15"/>
  <c r="M76" i="15"/>
  <c r="N76" i="15"/>
  <c r="M77" i="15"/>
  <c r="N77" i="15"/>
  <c r="M78" i="15"/>
  <c r="N78" i="15"/>
  <c r="M79" i="15"/>
  <c r="N79" i="15"/>
  <c r="M80" i="15"/>
  <c r="N80" i="15"/>
  <c r="M81" i="15"/>
  <c r="N81" i="15"/>
  <c r="M82" i="15"/>
  <c r="N82" i="15"/>
  <c r="M83" i="15"/>
  <c r="N83" i="15"/>
  <c r="M84" i="15"/>
  <c r="N84" i="15"/>
  <c r="M85" i="15"/>
  <c r="N85" i="15"/>
  <c r="M86" i="15"/>
  <c r="N86" i="15"/>
  <c r="M87" i="15"/>
  <c r="N87" i="15"/>
  <c r="M88" i="15"/>
  <c r="N88" i="15"/>
  <c r="M89" i="15"/>
  <c r="N89" i="15"/>
  <c r="L89" i="15"/>
  <c r="K89" i="15"/>
  <c r="L45" i="15"/>
  <c r="K45" i="15"/>
  <c r="L88" i="15"/>
  <c r="K88" i="15"/>
  <c r="L87" i="15"/>
  <c r="K87" i="15"/>
  <c r="L44" i="15"/>
  <c r="K44" i="15"/>
  <c r="L42" i="15"/>
  <c r="K42" i="15"/>
  <c r="L43" i="15"/>
  <c r="K43" i="15"/>
  <c r="L86" i="15"/>
  <c r="K86" i="15"/>
  <c r="L85" i="15"/>
  <c r="K85" i="15"/>
  <c r="L84" i="15"/>
  <c r="K84" i="15"/>
  <c r="L41" i="15"/>
  <c r="K41" i="15"/>
  <c r="L40" i="15"/>
  <c r="K40" i="15"/>
  <c r="L83" i="15"/>
  <c r="K83" i="15"/>
  <c r="L39" i="15"/>
  <c r="K39" i="15"/>
  <c r="L81" i="15"/>
  <c r="K81" i="15"/>
  <c r="L82" i="15"/>
  <c r="K82" i="15"/>
  <c r="L38" i="15"/>
  <c r="K38" i="15"/>
  <c r="L37" i="15"/>
  <c r="K37" i="15"/>
  <c r="L80" i="15"/>
  <c r="K80" i="15"/>
  <c r="L36" i="15"/>
  <c r="K36" i="15"/>
  <c r="L78" i="15"/>
  <c r="K78" i="15"/>
  <c r="L79" i="15"/>
  <c r="K79" i="15"/>
  <c r="L35" i="15"/>
  <c r="K35" i="15"/>
  <c r="L34" i="15"/>
  <c r="K34" i="15"/>
  <c r="L77" i="15"/>
  <c r="K77" i="15"/>
  <c r="L33" i="15"/>
  <c r="K33" i="15"/>
  <c r="L75" i="15"/>
  <c r="K75" i="15"/>
  <c r="L76" i="15"/>
  <c r="K76" i="15"/>
  <c r="L32" i="15"/>
  <c r="K32" i="15"/>
  <c r="L30" i="15"/>
  <c r="K30" i="15"/>
  <c r="L74" i="15"/>
  <c r="K74" i="15"/>
  <c r="L31" i="15"/>
  <c r="K31" i="15"/>
  <c r="L72" i="15"/>
  <c r="K72" i="15"/>
  <c r="L73" i="15"/>
  <c r="K73" i="15"/>
  <c r="L29" i="15"/>
  <c r="K29" i="15"/>
  <c r="L28" i="15"/>
  <c r="K28" i="15"/>
  <c r="L71" i="15"/>
  <c r="K71" i="15"/>
  <c r="L27" i="15"/>
  <c r="K27" i="15"/>
  <c r="L69" i="15"/>
  <c r="K69" i="15"/>
  <c r="L70" i="15"/>
  <c r="K70" i="15"/>
  <c r="L26" i="15"/>
  <c r="K26" i="15"/>
  <c r="L25" i="15"/>
  <c r="K25" i="15"/>
  <c r="L68" i="15"/>
  <c r="K68" i="15"/>
  <c r="L24" i="15"/>
  <c r="K24" i="15"/>
  <c r="L66" i="15"/>
  <c r="K66" i="15"/>
  <c r="L67" i="15"/>
  <c r="K67" i="15"/>
  <c r="L23" i="15"/>
  <c r="K23" i="15"/>
  <c r="L22" i="15"/>
  <c r="K22" i="15"/>
  <c r="L65" i="15"/>
  <c r="K65" i="15"/>
  <c r="L21" i="15"/>
  <c r="K21" i="15"/>
  <c r="L64" i="15"/>
  <c r="K64" i="15"/>
  <c r="L20" i="15"/>
  <c r="K20" i="15"/>
  <c r="L63" i="15"/>
  <c r="K63" i="15"/>
  <c r="L19" i="15"/>
  <c r="K19" i="15"/>
  <c r="L62" i="15"/>
  <c r="K62" i="15"/>
  <c r="L18" i="15"/>
  <c r="K18" i="15"/>
  <c r="L61" i="15"/>
  <c r="K61" i="15"/>
  <c r="L17" i="15"/>
  <c r="K17" i="15"/>
  <c r="L60" i="15"/>
  <c r="K60" i="15"/>
  <c r="L16" i="15"/>
  <c r="K16" i="15"/>
  <c r="L59" i="15"/>
  <c r="K59" i="15"/>
  <c r="L15" i="15"/>
  <c r="K15" i="15"/>
  <c r="L57" i="15"/>
  <c r="K57" i="15"/>
  <c r="L58" i="15"/>
  <c r="K58" i="15"/>
  <c r="L14" i="15"/>
  <c r="K14" i="15"/>
  <c r="L13" i="15"/>
  <c r="K13" i="15"/>
  <c r="L56" i="15"/>
  <c r="K56" i="15"/>
  <c r="L55" i="15"/>
  <c r="K55" i="15"/>
  <c r="L11" i="15"/>
  <c r="K11" i="15"/>
  <c r="L12" i="15"/>
  <c r="K12" i="15"/>
  <c r="L54" i="15"/>
  <c r="K54" i="15"/>
  <c r="L10" i="15"/>
  <c r="K10" i="15"/>
  <c r="L53" i="15"/>
  <c r="K53" i="15"/>
  <c r="L9" i="15"/>
  <c r="K9" i="15"/>
  <c r="L52" i="15"/>
  <c r="K52" i="15"/>
  <c r="L8" i="15"/>
  <c r="K8" i="15"/>
  <c r="L51" i="15"/>
  <c r="K51" i="15"/>
  <c r="L50" i="15"/>
  <c r="K50" i="15"/>
  <c r="L7" i="15"/>
  <c r="K7" i="15"/>
  <c r="L49" i="15"/>
  <c r="K49" i="15"/>
  <c r="L6" i="15"/>
  <c r="K6" i="15"/>
  <c r="L5" i="15"/>
  <c r="K5" i="15"/>
  <c r="L48" i="15"/>
  <c r="K48" i="15"/>
  <c r="L4" i="15"/>
  <c r="K4" i="15"/>
  <c r="L47" i="15"/>
  <c r="K47" i="15"/>
  <c r="L46" i="15"/>
  <c r="K46" i="15"/>
  <c r="L3" i="15"/>
  <c r="K3" i="15"/>
</calcChain>
</file>

<file path=xl/comments1.xml><?xml version="1.0" encoding="utf-8"?>
<comments xmlns="http://schemas.openxmlformats.org/spreadsheetml/2006/main">
  <authors>
    <author>Тюпаков Егор Игоревич</author>
    <author>User</author>
  </authors>
  <commentList>
    <comment ref="G1" authorId="0" shapeId="0">
      <text>
        <r>
          <rPr>
            <b/>
            <sz val="8"/>
            <color indexed="81"/>
            <rFont val="Tahoma"/>
            <family val="2"/>
            <charset val="204"/>
          </rPr>
          <t>Тюпаков Егор Игоревич:</t>
        </r>
        <r>
          <rPr>
            <sz val="8"/>
            <color indexed="81"/>
            <rFont val="Tahoma"/>
            <family val="2"/>
            <charset val="204"/>
          </rPr>
          <t xml:space="preserve">
Вставка "Рейтинг расчет" только значение</t>
        </r>
      </text>
    </comment>
    <comment ref="L1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User:
</t>
        </r>
        <r>
          <rPr>
            <sz val="9"/>
            <color indexed="81"/>
            <rFont val="Tahoma"/>
            <family val="2"/>
            <charset val="204"/>
          </rPr>
          <t>Для заполнения: фильтр по показателю - первый в списке (банковские офисы) и копируем с листа "База данных_сводный рейтинг"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Вставка "Общий рейтинг расчет" только значения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Вставка "Сумма рейтингов расчет" только значение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расчета лист "База данных_основная" должен быть отфильтрован для добавления данных и отсортирован по убыванию года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расчета лист "База данных_основная" должен быть отфильтрован для добавления данных</t>
        </r>
      </text>
    </comment>
  </commentList>
</comments>
</file>

<file path=xl/sharedStrings.xml><?xml version="1.0" encoding="utf-8"?>
<sst xmlns="http://schemas.openxmlformats.org/spreadsheetml/2006/main" count="8073" uniqueCount="180">
  <si>
    <t>г. Краснодар</t>
  </si>
  <si>
    <t>г-к. Анапа</t>
  </si>
  <si>
    <t>г. Армавир</t>
  </si>
  <si>
    <t>г-к. Геленджик</t>
  </si>
  <si>
    <t>г. Горячий ключ</t>
  </si>
  <si>
    <t>г. Новороссийск</t>
  </si>
  <si>
    <t>г-к. Сочи</t>
  </si>
  <si>
    <t>Абинский район</t>
  </si>
  <si>
    <t>Апшеронский район</t>
  </si>
  <si>
    <t>Белоглинский район</t>
  </si>
  <si>
    <t>Белореченский район</t>
  </si>
  <si>
    <t>Брюховецкий район</t>
  </si>
  <si>
    <t>Выселковский район</t>
  </si>
  <si>
    <t>Гулькевичский район</t>
  </si>
  <si>
    <t>Динской район</t>
  </si>
  <si>
    <t>Ейский район</t>
  </si>
  <si>
    <t>Кавказский район</t>
  </si>
  <si>
    <t>Калининский район</t>
  </si>
  <si>
    <t>Каневский район</t>
  </si>
  <si>
    <t>Кореновский район</t>
  </si>
  <si>
    <t>Красноармейский район</t>
  </si>
  <si>
    <t>Крыловский район</t>
  </si>
  <si>
    <t>Крымский район</t>
  </si>
  <si>
    <t>Курганинский район</t>
  </si>
  <si>
    <t>Кущевский район</t>
  </si>
  <si>
    <t>Лабинский район</t>
  </si>
  <si>
    <t>Ленинградский район</t>
  </si>
  <si>
    <t>Мостовский район</t>
  </si>
  <si>
    <t>Новокубанский район</t>
  </si>
  <si>
    <t>Новопокровский район</t>
  </si>
  <si>
    <t>Отрадненский район</t>
  </si>
  <si>
    <t>Павловский район</t>
  </si>
  <si>
    <t>Приморско-Ахтарский район</t>
  </si>
  <si>
    <t>Северский район</t>
  </si>
  <si>
    <t>Славянский район</t>
  </si>
  <si>
    <t>Староминский район</t>
  </si>
  <si>
    <t>Тбилисский район</t>
  </si>
  <si>
    <t>Темрюкский район</t>
  </si>
  <si>
    <t>Тимашевский район</t>
  </si>
  <si>
    <t>Тихорецкий район</t>
  </si>
  <si>
    <t>Туапсинский район</t>
  </si>
  <si>
    <t>Успенский район</t>
  </si>
  <si>
    <t>Усть-Лабинский район</t>
  </si>
  <si>
    <t>Щербиновский район</t>
  </si>
  <si>
    <t>Муниципальное образование</t>
  </si>
  <si>
    <t>№ п/п</t>
  </si>
  <si>
    <t>Количество банковских офисов, ед. на 01.01.2022</t>
  </si>
  <si>
    <t>Численность населения, чел на 01.01.2022</t>
  </si>
  <si>
    <t>Количество банковских офисов, ед.на тыс. жителей на 01.01.2022</t>
  </si>
  <si>
    <t>Количество банковских офисов, ед. на 01.01.2023</t>
  </si>
  <si>
    <t>Численность населения, чел. на 01.01.2023</t>
  </si>
  <si>
    <t>Количество банковских офисов, ед.на тыс. жителей на 01.01.2023</t>
  </si>
  <si>
    <t>Краснодарский край</t>
  </si>
  <si>
    <t>Банкоматы, платежные терминалы на 01.01.2022</t>
  </si>
  <si>
    <t>Электронные терминалы на 01.01.2022</t>
  </si>
  <si>
    <t>ВСЕГО инфраструктура на 01.01.2022</t>
  </si>
  <si>
    <t>Банкоматы, платежные терминалы на 01.01.2023</t>
  </si>
  <si>
    <t>Электронные терминалы на 01.01.2023</t>
  </si>
  <si>
    <t>ВСЕГО инфраструктура на 01.01.2023</t>
  </si>
  <si>
    <t>Обеспеченность инфраструктурой на 01.01.2023</t>
  </si>
  <si>
    <t>Обеспеченность инфраструктурой на 01.01.2022</t>
  </si>
  <si>
    <t>Количество банкоматов и касс банковских платежных агентов, ед.на 01.01.2022</t>
  </si>
  <si>
    <t>Количество банкоматов и касс банковских платежных агентов, ед.на 01.01.2023</t>
  </si>
  <si>
    <t>Обеспеченность банкоматами и кассами банковских платежных агентов (субагентов), ед.на тыс жителей на 01.01.2022</t>
  </si>
  <si>
    <t>Обеспеченность банкоматами и кассами банковских платежных агентов (субагентов), ед.на тыс жителей на 01.01.2023</t>
  </si>
  <si>
    <t>Показатель</t>
  </si>
  <si>
    <t>Значение</t>
  </si>
  <si>
    <t xml:space="preserve">Обеспеченность банкоматами и кассами банковских платежных агентов (субагентов), ед.на тыс жителей </t>
  </si>
  <si>
    <t>Названия строк</t>
  </si>
  <si>
    <t>Сумма по полю Значение</t>
  </si>
  <si>
    <t>Названия столбцов</t>
  </si>
  <si>
    <t xml:space="preserve">Обеспеченность инфраструктурой, ед. на тыс. жителей </t>
  </si>
  <si>
    <t>Для листа "Краснодарский край"</t>
  </si>
  <si>
    <t>Оценочная доля безнал-их расчетов, %</t>
  </si>
  <si>
    <t>Безналичные расчеты на транспорте, %</t>
  </si>
  <si>
    <t>Безналичные расчеты на транспорте, ед. на тыс. жителей</t>
  </si>
  <si>
    <t>Безналичные расчеты в школах, %</t>
  </si>
  <si>
    <t>Безналичные расчеты в школах, ед. на тыс. жителей</t>
  </si>
  <si>
    <t>Безналичные расчеты на рынках, %</t>
  </si>
  <si>
    <t>Безналичные расчеты на рынках, ед. на тыс. жителей</t>
  </si>
  <si>
    <t>Расчеты по QR на тыс. жителей</t>
  </si>
  <si>
    <t>Использование услуги Cash-Out</t>
  </si>
  <si>
    <t>Передвижные пункты кассовых операций, ед.</t>
  </si>
  <si>
    <t>Жалобы населения, ед.</t>
  </si>
  <si>
    <t>Интернет (доля населенных пунктов со стандартом 3G), %</t>
  </si>
  <si>
    <t>Индекс ФД</t>
  </si>
  <si>
    <t>Отделения почтовой связи, ед.</t>
  </si>
  <si>
    <t>Платежные агенты, ед.</t>
  </si>
  <si>
    <t>Офисы банков в отделениях почтовой связи, ед.</t>
  </si>
  <si>
    <t>Офисы страховых компаний, ед.</t>
  </si>
  <si>
    <t>Офисы МФО, КПК, СКПК, ед.</t>
  </si>
  <si>
    <t>Торгово-сервисные точки с оплатой по QR, ед. на тыс. жителей</t>
  </si>
  <si>
    <t>Торгово-сервисные точки с возможностью Cash-Out, ед. на тыс. жителей</t>
  </si>
  <si>
    <t>Обеспеченность отделениями почтовой связи,  ед. на тыс. жителей</t>
  </si>
  <si>
    <t>Обеспеченность финансовыми организациями,  ед. на тыс. жителей</t>
  </si>
  <si>
    <t>КрКр</t>
  </si>
  <si>
    <t>Значение КрКр</t>
  </si>
  <si>
    <t>Краснодарский край 2022</t>
  </si>
  <si>
    <t>Краснодарский край 2023</t>
  </si>
  <si>
    <t xml:space="preserve"> </t>
  </si>
  <si>
    <t>Дата</t>
  </si>
  <si>
    <t>РФ</t>
  </si>
  <si>
    <t>Значение РФ</t>
  </si>
  <si>
    <t>РФ 2022</t>
  </si>
  <si>
    <t>РФ 2023</t>
  </si>
  <si>
    <t xml:space="preserve"> РФ</t>
  </si>
  <si>
    <t>Для листа "Краснодарский край 2 вар"</t>
  </si>
  <si>
    <t>Для листа "Муниципалитеты" - гисто с накоплениями</t>
  </si>
  <si>
    <t>Для листа "Муниципалитеты" - кнопка</t>
  </si>
  <si>
    <t>Для листа "Муниципалитеты" - гисто</t>
  </si>
  <si>
    <t>Для листа "Муниципалитеты" - бублик</t>
  </si>
  <si>
    <t>Для листа "Обеспеченность" - гисто</t>
  </si>
  <si>
    <t>Для листа "Обеспеченность" - бублик</t>
  </si>
  <si>
    <t>Для листа "Обеспеченность" - кнопка</t>
  </si>
  <si>
    <t>Обеспеченность</t>
  </si>
  <si>
    <t>Интернет</t>
  </si>
  <si>
    <t>Численность</t>
  </si>
  <si>
    <t>Рейтинг</t>
  </si>
  <si>
    <t>Ссылка для массива Рейтинга</t>
  </si>
  <si>
    <t>Ссылка для позиции в рейтинге</t>
  </si>
  <si>
    <t>Первая строка массива</t>
  </si>
  <si>
    <t>Последняя строка моссива</t>
  </si>
  <si>
    <t>Рейтинг расчет</t>
  </si>
  <si>
    <t>Общий Рейтинг</t>
  </si>
  <si>
    <t>Общий балл частных рейтингов</t>
  </si>
  <si>
    <t>№ для расчета рейтинга</t>
  </si>
  <si>
    <t>№ для добавления данных (исходная)</t>
  </si>
  <si>
    <t>Сумма рейтингов</t>
  </si>
  <si>
    <t>Общий рейтинг</t>
  </si>
  <si>
    <t>Ссылка для суммирования рейтинга</t>
  </si>
  <si>
    <t>Последняя строка массива</t>
  </si>
  <si>
    <t>Общий рейтинг расчет</t>
  </si>
  <si>
    <t>Ссылка для расчета рейтинга</t>
  </si>
  <si>
    <t>Первая строка массива2</t>
  </si>
  <si>
    <t>Последняя строка массива2</t>
  </si>
  <si>
    <t>Сумма рейтингов расчет</t>
  </si>
  <si>
    <t>(Все)</t>
  </si>
  <si>
    <t>№ для расчета общего рейтинга</t>
  </si>
  <si>
    <t>№ для добавления данных (исходная) и расчета суммы рейтингов</t>
  </si>
  <si>
    <t>РЕЙТИНГ - контроль</t>
  </si>
  <si>
    <t>Рейтинг - общий</t>
  </si>
  <si>
    <t>Сумма по полю Рейтинг</t>
  </si>
  <si>
    <t xml:space="preserve"> Рейтинг</t>
  </si>
  <si>
    <t>Максимум</t>
  </si>
  <si>
    <t>Кнопка - общий рейтинг</t>
  </si>
  <si>
    <t>ТОП 5 требующих внимания</t>
  </si>
  <si>
    <t>Максимум по полю Общий рейтинг</t>
  </si>
  <si>
    <t>Рейтинг общий - ТОП</t>
  </si>
  <si>
    <t>Общий рейтинг муниципальных образований</t>
  </si>
  <si>
    <t>ТОП 5 текущих лидеров рейтинга</t>
  </si>
  <si>
    <t>Общий рейтинг в разрезе показателей</t>
  </si>
  <si>
    <t>Максимум по полю Рейтинг</t>
  </si>
  <si>
    <t>Частный рейтинг в разрезе МО</t>
  </si>
  <si>
    <t>ТОП 5 лучших и худших 01.01.2022</t>
  </si>
  <si>
    <t>ТОП 5 лучших и худших 01.01.2023</t>
  </si>
  <si>
    <t xml:space="preserve">Банковские офисы, ед. </t>
  </si>
  <si>
    <t xml:space="preserve">Банковские офисы, ед. на тыс. жителей </t>
  </si>
  <si>
    <t xml:space="preserve">Общая инфраструктура </t>
  </si>
  <si>
    <t>Банкоматы и кассы БПА, ед.</t>
  </si>
  <si>
    <t>Офисы банков в ОПС, ед.</t>
  </si>
  <si>
    <t>ТСТ с Cash-Out, ед. на тыс. жителей</t>
  </si>
  <si>
    <t>Обеспеченность ОПС,  ед. на тыс. жителей</t>
  </si>
  <si>
    <t xml:space="preserve">Обеспеченность банкоматами и кассами БПА, ед. на тыс. жителей </t>
  </si>
  <si>
    <t>Населенные пункты с 3G, %</t>
  </si>
  <si>
    <t>Численность населения, чел.</t>
  </si>
  <si>
    <t>Банкоматы, платежные терминалы, ед.</t>
  </si>
  <si>
    <t>Электронные терминалы, ед.</t>
  </si>
  <si>
    <t>город Армавир</t>
  </si>
  <si>
    <t>город Горячий Ключ</t>
  </si>
  <si>
    <t>город Краснодар</t>
  </si>
  <si>
    <t>город Новороссийск</t>
  </si>
  <si>
    <t>город-курорт Анапа</t>
  </si>
  <si>
    <t>город-курорт Геленджик</t>
  </si>
  <si>
    <t>город-курорт Сочи</t>
  </si>
  <si>
    <t>Каневской район</t>
  </si>
  <si>
    <t>По факту их всего 10 по краю</t>
  </si>
  <si>
    <t>По факту 100% во всех МО</t>
  </si>
  <si>
    <t>Данных нет</t>
  </si>
  <si>
    <t>-</t>
  </si>
  <si>
    <t>Жалобы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</si>
</sst>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₽_-;\-* #,##0.00\ _₽_-;_-* &quot;-&quot;??\ _₽_-;_-@_-"/>
    <numFmt numFmtId="165" formatCode="0.0"/>
    <numFmt numFmtId="166" formatCode="0.000"/>
    <numFmt numFmtId="167" formatCode="\О\с\н\о\в\н\о\й"/>
    <numFmt numFmtId="168" formatCode="[Green]\+0&quot;%&quot;;[Red]\-0&quot;%&quot;"/>
    <numFmt numFmtId="169" formatCode="[Green]\+0&quot;%&quot;;[Red]\-0&quot;%&quot;;#"/>
    <numFmt numFmtId="170" formatCode="[Green]\▲0&quot;%&quot;;[Red]\▼0&quot;%&quot;"/>
    <numFmt numFmtId="171" formatCode="[Green]\▲0&quot;%&quot;;[Red]\▼0&quot;%&quot;;#"/>
    <numFmt numFmtId="172" formatCode="[Green]\▲0;[Red]\▼0;#"/>
    <numFmt numFmtId="173" formatCode="_-* #,##0\ _₽_-;\-* #,##0\ _₽_-;_-* &quot;-&quot;??\ _₽_-;_-@_-"/>
    <numFmt numFmtId="174" formatCode="[Green]\▲0.0#;[Red]\▼0.0#;\-"/>
    <numFmt numFmtId="175" formatCode="[Green]\▲0.##;[Red]\▼0.##;#"/>
  </numFmts>
  <fonts count="2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20"/>
      <color rgb="FF1C1CFE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20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25"/>
      <name val="Arial"/>
      <family val="2"/>
      <charset val="204"/>
    </font>
    <font>
      <sz val="30"/>
      <color rgb="FF000000"/>
      <name val="Arial"/>
      <family val="2"/>
      <charset val="204"/>
    </font>
    <font>
      <sz val="35"/>
      <name val="Arial"/>
      <family val="2"/>
      <charset val="204"/>
    </font>
    <font>
      <sz val="10"/>
      <color rgb="FFFF0000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00"/>
        <bgColor theme="6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 style="thin">
        <color theme="6"/>
      </left>
      <right style="thin">
        <color theme="6"/>
      </right>
      <top style="medium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medium">
        <color theme="6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/>
      <right/>
      <top/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/>
      <diagonal/>
    </border>
  </borders>
  <cellStyleXfs count="2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</cellStyleXfs>
  <cellXfs count="186">
    <xf numFmtId="0" fontId="0" fillId="0" borderId="0" xfId="0"/>
    <xf numFmtId="0" fontId="0" fillId="0" borderId="0" xfId="0" applyFill="1"/>
    <xf numFmtId="0" fontId="5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" fontId="1" fillId="2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3" fontId="1" fillId="21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6" fillId="0" borderId="0" xfId="0" applyFont="1"/>
    <xf numFmtId="0" fontId="0" fillId="22" borderId="0" xfId="0" applyFill="1"/>
    <xf numFmtId="0" fontId="0" fillId="22" borderId="0" xfId="0" applyFill="1" applyAlignment="1">
      <alignment horizontal="left"/>
    </xf>
    <xf numFmtId="0" fontId="10" fillId="23" borderId="9" xfId="0" applyNumberFormat="1" applyFont="1" applyFill="1" applyBorder="1"/>
    <xf numFmtId="0" fontId="10" fillId="0" borderId="7" xfId="0" applyNumberFormat="1" applyFont="1" applyBorder="1"/>
    <xf numFmtId="0" fontId="0" fillId="0" borderId="0" xfId="0" applyAlignment="1">
      <alignment wrapText="1"/>
    </xf>
    <xf numFmtId="0" fontId="9" fillId="0" borderId="7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 wrapText="1"/>
    </xf>
    <xf numFmtId="0" fontId="10" fillId="2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165" fontId="0" fillId="0" borderId="0" xfId="0" applyNumberFormat="1" applyBorder="1" applyAlignment="1">
      <alignment wrapText="1"/>
    </xf>
    <xf numFmtId="165" fontId="0" fillId="0" borderId="0" xfId="0" applyNumberFormat="1"/>
    <xf numFmtId="0" fontId="10" fillId="22" borderId="7" xfId="0" applyNumberFormat="1" applyFont="1" applyFill="1" applyBorder="1" applyAlignment="1">
      <alignment horizontal="center" vertical="center" wrapText="1"/>
    </xf>
    <xf numFmtId="0" fontId="10" fillId="24" borderId="0" xfId="0" applyNumberFormat="1" applyFont="1" applyFill="1" applyBorder="1"/>
    <xf numFmtId="0" fontId="10" fillId="22" borderId="0" xfId="0" applyNumberFormat="1" applyFont="1" applyFill="1" applyBorder="1"/>
    <xf numFmtId="0" fontId="12" fillId="0" borderId="11" xfId="0" applyNumberFormat="1" applyFont="1" applyFill="1" applyBorder="1"/>
    <xf numFmtId="0" fontId="12" fillId="0" borderId="7" xfId="0" applyNumberFormat="1" applyFont="1" applyFill="1" applyBorder="1"/>
    <xf numFmtId="14" fontId="12" fillId="0" borderId="7" xfId="0" applyNumberFormat="1" applyFont="1" applyFill="1" applyBorder="1"/>
    <xf numFmtId="0" fontId="12" fillId="0" borderId="8" xfId="0" applyNumberFormat="1" applyFont="1" applyFill="1" applyBorder="1"/>
    <xf numFmtId="165" fontId="12" fillId="0" borderId="8" xfId="0" applyNumberFormat="1" applyFont="1" applyFill="1" applyBorder="1"/>
    <xf numFmtId="0" fontId="1" fillId="0" borderId="0" xfId="0" applyFont="1" applyFill="1"/>
    <xf numFmtId="0" fontId="12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/>
    </xf>
    <xf numFmtId="167" fontId="13" fillId="0" borderId="0" xfId="0" applyNumberFormat="1" applyFont="1" applyFill="1"/>
    <xf numFmtId="0" fontId="14" fillId="0" borderId="0" xfId="0" applyNumberFormat="1" applyFont="1" applyFill="1" applyAlignment="1">
      <alignment horizontal="center" vertical="center"/>
    </xf>
    <xf numFmtId="14" fontId="0" fillId="0" borderId="0" xfId="0" applyNumberFormat="1"/>
    <xf numFmtId="165" fontId="1" fillId="0" borderId="0" xfId="20" applyNumberFormat="1" applyFont="1" applyFill="1" applyBorder="1" applyAlignment="1">
      <alignment horizontal="right" vertical="center"/>
    </xf>
    <xf numFmtId="165" fontId="13" fillId="0" borderId="0" xfId="20" applyNumberFormat="1" applyFont="1" applyFill="1"/>
    <xf numFmtId="1" fontId="13" fillId="0" borderId="0" xfId="20" applyNumberFormat="1" applyFont="1" applyFill="1"/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22" applyNumberFormat="1" applyFont="1" applyFill="1" applyBorder="1" applyAlignment="1">
      <alignment horizontal="right" vertical="center"/>
    </xf>
    <xf numFmtId="165" fontId="13" fillId="0" borderId="0" xfId="0" applyNumberFormat="1" applyFont="1" applyFill="1"/>
    <xf numFmtId="1" fontId="1" fillId="0" borderId="0" xfId="0" applyNumberFormat="1" applyFont="1" applyFill="1" applyBorder="1" applyAlignment="1">
      <alignment horizontal="right" vertical="center"/>
    </xf>
    <xf numFmtId="1" fontId="1" fillId="0" borderId="0" xfId="20" applyNumberFormat="1" applyFont="1" applyFill="1" applyBorder="1" applyAlignment="1">
      <alignment horizontal="right" vertical="center"/>
    </xf>
    <xf numFmtId="1" fontId="1" fillId="0" borderId="0" xfId="22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readingOrder="1"/>
    </xf>
    <xf numFmtId="0" fontId="7" fillId="0" borderId="0" xfId="19" quotePrefix="1" applyBorder="1"/>
    <xf numFmtId="14" fontId="0" fillId="0" borderId="0" xfId="0" applyNumberFormat="1" applyAlignment="1">
      <alignment horizontal="left"/>
    </xf>
    <xf numFmtId="0" fontId="0" fillId="0" borderId="0" xfId="21" applyNumberFormat="1" applyFont="1"/>
    <xf numFmtId="168" fontId="0" fillId="0" borderId="0" xfId="21" applyNumberFormat="1" applyFont="1"/>
    <xf numFmtId="0" fontId="17" fillId="22" borderId="0" xfId="0" applyFont="1" applyFill="1"/>
    <xf numFmtId="169" fontId="0" fillId="0" borderId="0" xfId="21" applyNumberFormat="1" applyFont="1"/>
    <xf numFmtId="170" fontId="0" fillId="0" borderId="0" xfId="21" applyNumberFormat="1" applyFont="1"/>
    <xf numFmtId="170" fontId="18" fillId="25" borderId="0" xfId="0" applyNumberFormat="1" applyFont="1" applyFill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171" fontId="0" fillId="0" borderId="0" xfId="21" applyNumberFormat="1" applyFont="1"/>
    <xf numFmtId="0" fontId="17" fillId="0" borderId="0" xfId="0" applyFont="1"/>
    <xf numFmtId="0" fontId="0" fillId="0" borderId="0" xfId="0" applyAlignment="1">
      <alignment vertical="top"/>
    </xf>
    <xf numFmtId="167" fontId="1" fillId="0" borderId="0" xfId="0" applyNumberFormat="1" applyFont="1" applyFill="1"/>
    <xf numFmtId="0" fontId="1" fillId="0" borderId="0" xfId="0" applyNumberFormat="1" applyFont="1" applyFill="1"/>
    <xf numFmtId="0" fontId="1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/>
    <xf numFmtId="165" fontId="1" fillId="0" borderId="0" xfId="0" applyNumberFormat="1" applyFont="1" applyFill="1" applyBorder="1" applyAlignment="1">
      <alignment wrapText="1"/>
    </xf>
    <xf numFmtId="165" fontId="1" fillId="0" borderId="0" xfId="0" applyNumberFormat="1" applyFont="1" applyFill="1" applyBorder="1"/>
    <xf numFmtId="0" fontId="1" fillId="0" borderId="0" xfId="0" applyNumberFormat="1" applyFont="1" applyFill="1" applyAlignment="1">
      <alignment wrapText="1"/>
    </xf>
    <xf numFmtId="0" fontId="1" fillId="0" borderId="0" xfId="0" applyNumberFormat="1" applyFont="1" applyFill="1" applyBorder="1"/>
    <xf numFmtId="14" fontId="1" fillId="0" borderId="7" xfId="0" applyNumberFormat="1" applyFont="1" applyFill="1" applyBorder="1"/>
    <xf numFmtId="0" fontId="1" fillId="0" borderId="8" xfId="0" applyNumberFormat="1" applyFont="1" applyFill="1" applyBorder="1"/>
    <xf numFmtId="0" fontId="1" fillId="0" borderId="0" xfId="22" applyNumberFormat="1" applyFont="1" applyFill="1" applyBorder="1" applyAlignment="1">
      <alignment horizontal="right" vertical="center"/>
    </xf>
    <xf numFmtId="0" fontId="13" fillId="0" borderId="0" xfId="20" applyNumberFormat="1" applyFont="1" applyFill="1"/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20" applyNumberFormat="1" applyFont="1" applyFill="1" applyBorder="1" applyAlignment="1">
      <alignment horizontal="right" vertical="center"/>
    </xf>
    <xf numFmtId="0" fontId="13" fillId="0" borderId="0" xfId="0" applyNumberFormat="1" applyFont="1" applyFill="1"/>
    <xf numFmtId="0" fontId="14" fillId="26" borderId="0" xfId="0" applyNumberFormat="1" applyFont="1" applyFill="1" applyAlignment="1">
      <alignment horizontal="center" vertical="center"/>
    </xf>
    <xf numFmtId="0" fontId="11" fillId="26" borderId="0" xfId="0" applyNumberFormat="1" applyFont="1" applyFill="1" applyAlignment="1">
      <alignment horizontal="center" vertical="center"/>
    </xf>
    <xf numFmtId="0" fontId="17" fillId="22" borderId="0" xfId="0" applyFont="1" applyFill="1" applyAlignment="1">
      <alignment horizontal="left"/>
    </xf>
    <xf numFmtId="0" fontId="10" fillId="0" borderId="15" xfId="0" applyFont="1" applyFill="1" applyBorder="1"/>
    <xf numFmtId="14" fontId="10" fillId="0" borderId="15" xfId="0" applyNumberFormat="1" applyFont="1" applyFill="1" applyBorder="1"/>
    <xf numFmtId="0" fontId="10" fillId="0" borderId="15" xfId="0" applyNumberFormat="1" applyFont="1" applyFill="1" applyBorder="1"/>
    <xf numFmtId="49" fontId="0" fillId="0" borderId="0" xfId="0" applyNumberFormat="1" applyFill="1"/>
    <xf numFmtId="0" fontId="6" fillId="0" borderId="0" xfId="0" applyFont="1" applyFill="1" applyBorder="1"/>
    <xf numFmtId="49" fontId="6" fillId="26" borderId="0" xfId="0" applyNumberFormat="1" applyFont="1" applyFill="1" applyBorder="1"/>
    <xf numFmtId="0" fontId="6" fillId="26" borderId="0" xfId="0" applyFont="1" applyFill="1" applyBorder="1"/>
    <xf numFmtId="0" fontId="21" fillId="0" borderId="0" xfId="0" applyNumberFormat="1" applyFont="1" applyFill="1" applyBorder="1"/>
    <xf numFmtId="0" fontId="6" fillId="26" borderId="0" xfId="0" applyFont="1" applyFill="1"/>
    <xf numFmtId="0" fontId="6" fillId="22" borderId="0" xfId="0" applyFont="1" applyFill="1" applyBorder="1"/>
    <xf numFmtId="0" fontId="11" fillId="22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/>
    <xf numFmtId="0" fontId="0" fillId="27" borderId="0" xfId="0" applyFill="1"/>
    <xf numFmtId="0" fontId="0" fillId="25" borderId="0" xfId="0" applyFill="1"/>
    <xf numFmtId="0" fontId="24" fillId="25" borderId="17" xfId="0" applyFont="1" applyFill="1" applyBorder="1"/>
    <xf numFmtId="0" fontId="24" fillId="25" borderId="23" xfId="0" applyFont="1" applyFill="1" applyBorder="1"/>
    <xf numFmtId="0" fontId="24" fillId="25" borderId="19" xfId="0" applyFont="1" applyFill="1" applyBorder="1"/>
    <xf numFmtId="0" fontId="25" fillId="0" borderId="0" xfId="0" applyFont="1" applyAlignment="1">
      <alignment horizontal="center" vertical="center"/>
    </xf>
    <xf numFmtId="0" fontId="0" fillId="25" borderId="0" xfId="0" applyFill="1" applyBorder="1"/>
    <xf numFmtId="0" fontId="1" fillId="0" borderId="7" xfId="0" applyNumberFormat="1" applyFont="1" applyFill="1" applyBorder="1"/>
    <xf numFmtId="0" fontId="0" fillId="27" borderId="0" xfId="0" applyFill="1" applyAlignment="1">
      <alignment horizontal="center" vertical="center" wrapText="1"/>
    </xf>
    <xf numFmtId="0" fontId="27" fillId="0" borderId="7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23" borderId="7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2" fillId="0" borderId="9" xfId="0" applyNumberFormat="1" applyFont="1" applyFill="1" applyBorder="1"/>
    <xf numFmtId="0" fontId="12" fillId="0" borderId="0" xfId="0" applyFont="1" applyFill="1" applyBorder="1" applyAlignment="1">
      <alignment horizontal="left" vertical="center" wrapText="1"/>
    </xf>
    <xf numFmtId="14" fontId="12" fillId="0" borderId="9" xfId="0" applyNumberFormat="1" applyFont="1" applyFill="1" applyBorder="1"/>
    <xf numFmtId="0" fontId="12" fillId="0" borderId="0" xfId="0" applyFont="1" applyFill="1" applyBorder="1"/>
    <xf numFmtId="0" fontId="12" fillId="0" borderId="0" xfId="0" applyNumberFormat="1" applyFont="1" applyFill="1"/>
    <xf numFmtId="0" fontId="12" fillId="0" borderId="0" xfId="0" applyFont="1" applyFill="1"/>
    <xf numFmtId="165" fontId="1" fillId="0" borderId="0" xfId="20" applyNumberFormat="1" applyFont="1" applyFill="1"/>
    <xf numFmtId="0" fontId="12" fillId="28" borderId="7" xfId="0" applyNumberFormat="1" applyFont="1" applyFill="1" applyBorder="1"/>
    <xf numFmtId="0" fontId="1" fillId="0" borderId="12" xfId="0" applyNumberFormat="1" applyFont="1" applyFill="1" applyBorder="1"/>
    <xf numFmtId="0" fontId="12" fillId="0" borderId="10" xfId="0" applyNumberFormat="1" applyFont="1" applyFill="1" applyBorder="1"/>
    <xf numFmtId="0" fontId="1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/>
    <xf numFmtId="0" fontId="12" fillId="0" borderId="8" xfId="0" applyFont="1" applyFill="1" applyBorder="1"/>
    <xf numFmtId="165" fontId="1" fillId="0" borderId="8" xfId="0" applyNumberFormat="1" applyFont="1" applyFill="1" applyBorder="1"/>
    <xf numFmtId="1" fontId="1" fillId="0" borderId="8" xfId="0" applyNumberFormat="1" applyFont="1" applyFill="1" applyBorder="1" applyAlignment="1">
      <alignment wrapText="1"/>
    </xf>
    <xf numFmtId="0" fontId="1" fillId="0" borderId="8" xfId="0" applyFont="1" applyFill="1" applyBorder="1"/>
    <xf numFmtId="165" fontId="1" fillId="0" borderId="8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173" fontId="14" fillId="0" borderId="0" xfId="20" applyNumberFormat="1" applyFont="1" applyFill="1" applyAlignment="1">
      <alignment horizontal="center" vertical="center"/>
    </xf>
    <xf numFmtId="173" fontId="1" fillId="0" borderId="0" xfId="20" applyNumberFormat="1" applyFont="1" applyFill="1" applyBorder="1" applyAlignment="1">
      <alignment horizontal="right" vertical="center"/>
    </xf>
    <xf numFmtId="173" fontId="13" fillId="0" borderId="0" xfId="20" applyNumberFormat="1" applyFont="1" applyFill="1"/>
    <xf numFmtId="173" fontId="1" fillId="0" borderId="0" xfId="20" applyNumberFormat="1" applyFont="1" applyFill="1"/>
    <xf numFmtId="173" fontId="0" fillId="0" borderId="0" xfId="20" applyNumberFormat="1" applyFont="1"/>
    <xf numFmtId="0" fontId="12" fillId="28" borderId="0" xfId="0" applyFont="1" applyFill="1" applyBorder="1" applyAlignment="1">
      <alignment horizontal="left" vertical="center" wrapText="1"/>
    </xf>
    <xf numFmtId="0" fontId="12" fillId="28" borderId="0" xfId="0" applyNumberFormat="1" applyFont="1" applyFill="1" applyBorder="1"/>
    <xf numFmtId="0" fontId="15" fillId="22" borderId="0" xfId="0" applyFont="1" applyFill="1"/>
    <xf numFmtId="174" fontId="0" fillId="0" borderId="0" xfId="21" applyNumberFormat="1" applyFont="1"/>
    <xf numFmtId="175" fontId="18" fillId="25" borderId="0" xfId="0" applyNumberFormat="1" applyFont="1" applyFill="1" applyAlignment="1">
      <alignment vertical="center"/>
    </xf>
    <xf numFmtId="172" fontId="0" fillId="0" borderId="0" xfId="21" applyNumberFormat="1" applyFont="1"/>
    <xf numFmtId="172" fontId="18" fillId="25" borderId="0" xfId="0" applyNumberFormat="1" applyFont="1" applyFill="1" applyAlignment="1">
      <alignment vertical="center"/>
    </xf>
    <xf numFmtId="170" fontId="18" fillId="25" borderId="0" xfId="0" applyNumberFormat="1" applyFont="1" applyFill="1" applyAlignment="1">
      <alignment horizontal="left" vertical="center"/>
    </xf>
    <xf numFmtId="171" fontId="18" fillId="25" borderId="0" xfId="0" applyNumberFormat="1" applyFont="1" applyFill="1" applyAlignment="1">
      <alignment horizontal="center" vertical="center"/>
    </xf>
    <xf numFmtId="170" fontId="18" fillId="25" borderId="0" xfId="0" applyNumberFormat="1" applyFont="1" applyFill="1" applyAlignment="1">
      <alignment horizontal="center" vertical="center"/>
    </xf>
    <xf numFmtId="175" fontId="18" fillId="25" borderId="0" xfId="0" applyNumberFormat="1" applyFont="1" applyFill="1" applyAlignment="1">
      <alignment horizontal="right" vertical="center"/>
    </xf>
    <xf numFmtId="172" fontId="18" fillId="25" borderId="0" xfId="0" applyNumberFormat="1" applyFont="1" applyFill="1" applyAlignment="1">
      <alignment horizontal="center" vertical="center"/>
    </xf>
    <xf numFmtId="171" fontId="18" fillId="25" borderId="0" xfId="0" applyNumberFormat="1" applyFont="1" applyFill="1" applyAlignment="1">
      <alignment horizontal="center"/>
    </xf>
    <xf numFmtId="171" fontId="18" fillId="25" borderId="0" xfId="0" applyNumberFormat="1" applyFont="1" applyFill="1" applyAlignment="1">
      <alignment horizontal="left"/>
    </xf>
    <xf numFmtId="0" fontId="24" fillId="25" borderId="26" xfId="0" applyFont="1" applyFill="1" applyBorder="1" applyAlignment="1">
      <alignment horizontal="center" vertical="center"/>
    </xf>
    <xf numFmtId="0" fontId="24" fillId="25" borderId="22" xfId="0" applyFont="1" applyFill="1" applyBorder="1" applyAlignment="1">
      <alignment horizontal="center" vertical="center"/>
    </xf>
    <xf numFmtId="0" fontId="24" fillId="25" borderId="23" xfId="0" applyFont="1" applyFill="1" applyBorder="1" applyAlignment="1">
      <alignment horizontal="center" vertical="center"/>
    </xf>
    <xf numFmtId="0" fontId="24" fillId="25" borderId="20" xfId="0" applyFont="1" applyFill="1" applyBorder="1" applyAlignment="1">
      <alignment horizontal="center" vertical="center"/>
    </xf>
    <xf numFmtId="0" fontId="24" fillId="25" borderId="2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/>
    </xf>
    <xf numFmtId="0" fontId="24" fillId="25" borderId="18" xfId="0" applyFont="1" applyFill="1" applyBorder="1" applyAlignment="1">
      <alignment horizontal="left"/>
    </xf>
    <xf numFmtId="0" fontId="24" fillId="25" borderId="24" xfId="0" applyFont="1" applyFill="1" applyBorder="1" applyAlignment="1">
      <alignment horizontal="left"/>
    </xf>
    <xf numFmtId="0" fontId="24" fillId="25" borderId="26" xfId="0" applyFont="1" applyFill="1" applyBorder="1" applyAlignment="1">
      <alignment horizontal="left"/>
    </xf>
    <xf numFmtId="0" fontId="24" fillId="25" borderId="22" xfId="0" applyFont="1" applyFill="1" applyBorder="1" applyAlignment="1">
      <alignment horizontal="left"/>
    </xf>
    <xf numFmtId="0" fontId="24" fillId="25" borderId="16" xfId="0" applyFont="1" applyFill="1" applyBorder="1" applyAlignment="1">
      <alignment horizontal="left"/>
    </xf>
    <xf numFmtId="0" fontId="24" fillId="25" borderId="0" xfId="0" applyFont="1" applyFill="1" applyBorder="1" applyAlignment="1">
      <alignment horizontal="left"/>
    </xf>
    <xf numFmtId="0" fontId="26" fillId="25" borderId="0" xfId="0" applyFont="1" applyFill="1" applyAlignment="1">
      <alignment horizontal="center"/>
    </xf>
    <xf numFmtId="172" fontId="26" fillId="25" borderId="0" xfId="0" applyNumberFormat="1" applyFont="1" applyFill="1" applyAlignment="1">
      <alignment horizontal="center"/>
    </xf>
  </cellXfs>
  <cellStyles count="2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Обычный" xfId="0" builtinId="0"/>
    <cellStyle name="Обычный 2 2" xfId="22"/>
    <cellStyle name="Процентный" xfId="21" builtinId="5"/>
    <cellStyle name="Финансовый" xfId="20" builtinId="3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3" formatCode="_-* #,##0\ _₽_-;\-* #,##0\ _₽_-;_-* &quot;-&quot;??\ _₽_-;_-@_-"/>
      <fill>
        <patternFill patternType="none">
          <fgColor indexed="64"/>
          <bgColor indexed="65"/>
        </patternFill>
      </fill>
    </dxf>
    <dxf>
      <alignment vertical="center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7" formatCode="\О\с\н\о\в\н\о\й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0.0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" formatCode="0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fill>
        <patternFill patternType="none">
          <bgColor auto="1"/>
        </patternFill>
      </fill>
      <border diagonalUp="0" diagonalDown="0" outline="0">
        <left style="thin">
          <color theme="6"/>
        </left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fgColor theme="6" tint="0.79998168889431442"/>
          <bgColor auto="1"/>
        </patternFill>
      </fill>
      <border diagonalUp="0" diagonalDown="0" outline="0">
        <left style="thin">
          <color theme="6"/>
        </left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bgColor auto="1"/>
        </patternFill>
      </fill>
      <border diagonalUp="0" diagonalDown="0" outline="0">
        <left/>
        <right/>
        <top style="thin">
          <color theme="6"/>
        </top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0" formatCode="General"/>
      <fill>
        <patternFill patternType="none">
          <bgColor auto="1"/>
        </patternFill>
      </fill>
    </dxf>
    <dxf>
      <border outline="0">
        <left style="thin">
          <color theme="6"/>
        </left>
        <top style="thin">
          <color theme="6"/>
        </top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</dxfs>
  <tableStyles count="2" defaultTableStyle="TableStyleMedium2" defaultPivotStyle="PivotStyleLight16">
    <tableStyle name="Стиль среза 1" pivot="0" table="0" count="3">
      <tableStyleElement type="wholeTable" dxfId="64"/>
    </tableStyle>
    <tableStyle name="Стиль среза 2" pivot="0" table="0" count="3">
      <tableStyleElement type="wholeTable" dxfId="63"/>
    </tableStyle>
  </tableStyles>
  <colors>
    <mruColors>
      <color rgb="FFFFD347"/>
      <color rgb="FFFFDCB9"/>
    </mruColors>
  </colors>
  <extLst>
    <ext xmlns:x14="http://schemas.microsoft.com/office/spreadsheetml/2009/9/main" uri="{46F421CA-312F-682f-3DD2-61675219B42D}">
      <x14:dxfs count="4">
        <dxf>
          <fill>
            <patternFill>
              <bgColor rgb="FFFFC000"/>
            </patternFill>
          </fill>
        </dxf>
        <dxf>
          <fill>
            <patternFill>
              <bgColor theme="0" tint="-0.24994659260841701"/>
            </patternFill>
          </fill>
        </dxf>
        <dxf>
          <fill>
            <patternFill>
              <bgColor rgb="FFFFC000"/>
            </patternFill>
          </fill>
        </dxf>
        <dxf>
          <fill>
            <patternFill>
              <bgColor theme="0" tint="-0.34998626667073579"/>
            </patternFill>
          </fill>
        </dxf>
      </x14:dxfs>
    </ext>
    <ext xmlns:x14="http://schemas.microsoft.com/office/spreadsheetml/2009/9/main" uri="{EB79DEF2-80B8-43e5-95BD-54CBDDF9020C}">
      <x14:slicerStyles defaultSlicerStyle="Стиль среза 2">
        <x14:slicerStyle name="Стиль среза 1">
          <x14:slicerStyleElements>
            <x14:slicerStyleElement type="unselectedItemWithData" dxfId="3"/>
            <x14:slicerStyleElement type="selectedItemWithData" dxfId="2"/>
          </x14:slicerStyleElements>
        </x14:slicerStyle>
        <x14:slicerStyle name="Стиль среза 2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" Type="http://schemas.openxmlformats.org/officeDocument/2006/relationships/worksheet" Target="worksheets/sheet3.xml"/><Relationship Id="rId21" Type="http://schemas.microsoft.com/office/2007/relationships/slicerCache" Target="slicerCaches/slicerCache6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microsoft.com/office/2007/relationships/slicerCache" Target="slicerCaches/slicerCache5.xml"/><Relationship Id="rId29" Type="http://schemas.microsoft.com/office/2007/relationships/slicerCache" Target="slicerCaches/slicerCache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pivotSource>
    <c:name>[Дашборд МО КК 24.07.2023 корр-ка Индекс ФД.xlsx]Сводная таблица для диаграмм!Краснодарский край</c:name>
    <c:fmtId val="3"/>
  </c:pivotSource>
  <c:chart>
    <c:autoTitleDeleted val="1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tint val="83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4">
              <a:tint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4">
              <a:tint val="48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4">
              <a:shade val="58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4">
              <a:shade val="86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2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0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FFDCB9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2">
                      <a:lumMod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89"/>
        <c:spPr>
          <a:solidFill>
            <a:sysClr val="window" lastClr="FFFFFF">
              <a:lumMod val="65000"/>
            </a:sys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9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ysClr val="window" lastClr="FFFFFF">
              <a:lumMod val="65000"/>
            </a:sysClr>
          </a:solidFill>
          <a:ln>
            <a:solidFill>
              <a:sysClr val="window" lastClr="FFFFFF">
                <a:lumMod val="65000"/>
              </a:sys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FFC000"/>
          </a:solidFill>
          <a:ln>
            <a:solidFill>
              <a:srgbClr val="FFC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ysClr val="window" lastClr="FFFFFF">
              <a:lumMod val="65000"/>
            </a:sys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ysClr val="window" lastClr="FFFFFF">
              <a:lumMod val="65000"/>
            </a:sys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0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11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4">
              <a:shade val="76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chemeClr val="accent4">
              <a:tint val="77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marker>
          <c:symbol val="none"/>
        </c:marker>
      </c:pivotFmt>
      <c:pivotFmt>
        <c:idx val="117"/>
        <c:marker>
          <c:symbol val="none"/>
        </c:marker>
      </c:pivotFmt>
      <c:pivotFmt>
        <c:idx val="118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solidFill>
            <a:srgbClr val="FFC000"/>
          </a:solidFill>
        </c:spPr>
        <c:marker>
          <c:symbol val="none"/>
        </c:marker>
      </c:pivotFmt>
      <c:pivotFmt>
        <c:idx val="125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2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</c:pivotFmt>
      <c:pivotFmt>
        <c:idx val="134"/>
      </c:pivotFmt>
      <c:pivotFmt>
        <c:idx val="135"/>
        <c:marker>
          <c:symbol val="none"/>
        </c:marker>
      </c:pivotFmt>
      <c:pivotFmt>
        <c:idx val="136"/>
        <c:marker>
          <c:symbol val="none"/>
        </c:marker>
      </c:pivotFmt>
      <c:pivotFmt>
        <c:idx val="137"/>
        <c:spPr>
          <a:ln>
            <a:solidFill>
              <a:srgbClr val="00B050"/>
            </a:solidFill>
          </a:ln>
        </c:spPr>
        <c:marker>
          <c:symbol val="none"/>
        </c:marker>
      </c:pivotFmt>
      <c:pivotFmt>
        <c:idx val="138"/>
        <c:marker>
          <c:symbol val="none"/>
        </c:marker>
      </c:pivotFmt>
      <c:pivotFmt>
        <c:idx val="139"/>
        <c:marker>
          <c:symbol val="none"/>
        </c:marker>
      </c:pivotFmt>
      <c:pivotFmt>
        <c:idx val="140"/>
        <c:marker>
          <c:spPr>
            <a:solidFill>
              <a:srgbClr val="FF0000"/>
            </a:solidFill>
          </c:spPr>
        </c:marker>
      </c:pivotFmt>
      <c:pivotFmt>
        <c:idx val="141"/>
        <c:marker>
          <c:spPr>
            <a:solidFill>
              <a:srgbClr val="00B050"/>
            </a:solidFill>
          </c:spPr>
        </c:marker>
      </c:pivotFmt>
      <c:pivotFmt>
        <c:idx val="142"/>
      </c:pivotFmt>
      <c:pivotFmt>
        <c:idx val="143"/>
        <c:marker>
          <c:symbol val="none"/>
        </c:marker>
      </c:pivotFmt>
      <c:pivotFmt>
        <c:idx val="144"/>
        <c:marker>
          <c:symbol val="none"/>
        </c:marker>
      </c:pivotFmt>
      <c:pivotFmt>
        <c:idx val="145"/>
        <c:marker>
          <c:symbol val="none"/>
        </c:marker>
      </c:pivotFmt>
      <c:pivotFmt>
        <c:idx val="146"/>
        <c:marker>
          <c:symbol val="none"/>
        </c:marker>
      </c:pivotFmt>
      <c:pivotFmt>
        <c:idx val="147"/>
      </c:pivotFmt>
      <c:pivotFmt>
        <c:idx val="148"/>
      </c:pivotFmt>
      <c:pivotFmt>
        <c:idx val="149"/>
        <c:marker>
          <c:symbol val="none"/>
        </c:marker>
      </c:pivotFmt>
      <c:pivotFmt>
        <c:idx val="150"/>
        <c:marker>
          <c:symbol val="none"/>
        </c:marker>
      </c:pivotFmt>
      <c:pivotFmt>
        <c:idx val="151"/>
        <c:marker>
          <c:symbol val="none"/>
        </c:marker>
      </c:pivotFmt>
      <c:pivotFmt>
        <c:idx val="152"/>
        <c:marker>
          <c:symbol val="none"/>
        </c:marker>
      </c:pivotFmt>
      <c:pivotFmt>
        <c:idx val="153"/>
        <c:marker>
          <c:symbol val="none"/>
        </c:marker>
      </c:pivotFmt>
      <c:pivotFmt>
        <c:idx val="154"/>
      </c:pivotFmt>
      <c:pivotFmt>
        <c:idx val="155"/>
      </c:pivotFmt>
      <c:pivotFmt>
        <c:idx val="156"/>
        <c:spPr>
          <a:ln>
            <a:solidFill>
              <a:sysClr val="window" lastClr="FFFFFF">
                <a:lumMod val="50000"/>
              </a:sysClr>
            </a:solidFill>
          </a:ln>
        </c:spPr>
        <c:marker>
          <c:symbol val="none"/>
        </c:marker>
      </c:pivotFmt>
      <c:pivotFmt>
        <c:idx val="157"/>
        <c:spPr>
          <a:ln>
            <a:solidFill>
              <a:srgbClr val="F79646">
                <a:lumMod val="75000"/>
              </a:srgbClr>
            </a:solidFill>
          </a:ln>
        </c:spPr>
        <c:marker>
          <c:symbol val="none"/>
        </c:marker>
      </c:pivotFmt>
      <c:pivotFmt>
        <c:idx val="158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59"/>
        <c:spPr>
          <a:solidFill>
            <a:srgbClr val="FFC000"/>
          </a:solidFill>
        </c:spPr>
        <c:marker>
          <c:symbol val="none"/>
        </c:marker>
      </c:pivotFmt>
      <c:pivotFmt>
        <c:idx val="160"/>
        <c:spPr>
          <a:ln>
            <a:solidFill>
              <a:sysClr val="windowText" lastClr="000000"/>
            </a:solidFill>
          </a:ln>
        </c:spPr>
        <c:marker>
          <c:symbol val="none"/>
        </c:marker>
      </c:pivotFmt>
      <c:pivotFmt>
        <c:idx val="161"/>
        <c:spPr>
          <a:ln>
            <a:solidFill>
              <a:srgbClr val="F79646">
                <a:lumMod val="50000"/>
              </a:srgbClr>
            </a:solidFill>
          </a:ln>
        </c:spPr>
        <c:marker>
          <c:symbol val="none"/>
        </c:marker>
      </c:pivotFmt>
      <c:pivotFmt>
        <c:idx val="162"/>
        <c:spPr>
          <a:ln>
            <a:solidFill>
              <a:srgbClr val="FFC000"/>
            </a:solidFill>
          </a:ln>
        </c:spPr>
        <c:marker>
          <c:spPr>
            <a:ln>
              <a:solidFill>
                <a:srgbClr val="F79646">
                  <a:lumMod val="75000"/>
                </a:srgbClr>
              </a:solidFill>
            </a:ln>
          </c:spPr>
        </c:marker>
      </c:pivotFmt>
      <c:pivotFmt>
        <c:idx val="163"/>
        <c:spPr>
          <a:ln>
            <a:solidFill>
              <a:sysClr val="windowText" lastClr="000000"/>
            </a:solidFill>
          </a:ln>
        </c:spPr>
        <c:marker>
          <c:spPr>
            <a:ln>
              <a:solidFill>
                <a:sysClr val="window" lastClr="FFFFFF">
                  <a:lumMod val="50000"/>
                </a:sysClr>
              </a:solidFill>
            </a:ln>
          </c:spPr>
        </c:marker>
      </c:pivotFmt>
      <c:pivotFmt>
        <c:idx val="164"/>
        <c:spPr>
          <a:ln>
            <a:solidFill>
              <a:srgbClr val="FFC000"/>
            </a:solidFill>
          </a:ln>
        </c:spPr>
        <c:marker>
          <c:spPr>
            <a:ln>
              <a:solidFill>
                <a:srgbClr val="F79646">
                  <a:lumMod val="75000"/>
                </a:srgbClr>
              </a:solidFill>
            </a:ln>
          </c:spPr>
        </c:marker>
      </c:pivotFmt>
      <c:pivotFmt>
        <c:idx val="165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66"/>
        <c:spPr>
          <a:solidFill>
            <a:srgbClr val="FFC000"/>
          </a:solidFill>
        </c:spPr>
        <c:marker>
          <c:symbol val="none"/>
        </c:marker>
      </c:pivotFmt>
      <c:pivotFmt>
        <c:idx val="167"/>
        <c:spPr>
          <a:ln>
            <a:solidFill>
              <a:sysClr val="windowText" lastClr="000000"/>
            </a:solidFill>
          </a:ln>
        </c:spPr>
        <c:marker>
          <c:symbol val="none"/>
        </c:marker>
      </c:pivotFmt>
      <c:pivotFmt>
        <c:idx val="168"/>
        <c:spPr>
          <a:ln>
            <a:solidFill>
              <a:sysClr val="window" lastClr="FFFFFF">
                <a:lumMod val="50000"/>
              </a:sysClr>
            </a:solidFill>
          </a:ln>
        </c:spPr>
      </c:pivotFmt>
      <c:pivotFmt>
        <c:idx val="169"/>
        <c:spPr>
          <a:ln cap="flat">
            <a:solidFill>
              <a:srgbClr val="FFC000"/>
            </a:solidFill>
          </a:ln>
        </c:spPr>
        <c:marker>
          <c:spPr>
            <a:ln>
              <a:solidFill>
                <a:sysClr val="windowText" lastClr="000000"/>
              </a:solidFill>
            </a:ln>
          </c:spPr>
        </c:marker>
      </c:pivotFmt>
      <c:pivotFmt>
        <c:idx val="170"/>
        <c:marker>
          <c:spPr>
            <a:ln>
              <a:solidFill>
                <a:srgbClr val="FFC000"/>
              </a:solidFill>
            </a:ln>
          </c:spPr>
        </c:marker>
      </c:pivotFmt>
      <c:pivotFmt>
        <c:idx val="171"/>
        <c:spPr>
          <a:ln>
            <a:solidFill>
              <a:sysClr val="windowText" lastClr="000000"/>
            </a:solidFill>
          </a:ln>
        </c:spPr>
        <c:marker>
          <c:spPr>
            <a:ln>
              <a:solidFill>
                <a:srgbClr val="FFC000"/>
              </a:solidFill>
            </a:ln>
          </c:spPr>
        </c:marker>
      </c:pivotFmt>
      <c:pivotFmt>
        <c:idx val="172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</c:pivotFmt>
      <c:pivotFmt>
        <c:idx val="173"/>
        <c:spPr>
          <a:solidFill>
            <a:srgbClr val="FFC000"/>
          </a:solidFill>
        </c:spPr>
        <c:marker>
          <c:symbol val="none"/>
        </c:marker>
      </c:pivotFmt>
      <c:pivotFmt>
        <c:idx val="174"/>
        <c:marker>
          <c:symbol val="none"/>
        </c:marker>
      </c:pivotFmt>
      <c:pivotFmt>
        <c:idx val="175"/>
        <c:marker>
          <c:symbol val="none"/>
        </c:marker>
      </c:pivotFmt>
      <c:pivotFmt>
        <c:idx val="176"/>
        <c:marker>
          <c:symbol val="none"/>
        </c:marker>
      </c:pivotFmt>
      <c:pivotFmt>
        <c:idx val="177"/>
        <c:marker>
          <c:symbol val="none"/>
        </c:marker>
      </c:pivotFmt>
      <c:pivotFmt>
        <c:idx val="178"/>
        <c:spPr>
          <a:solidFill>
            <a:sysClr val="window" lastClr="FFFFFF">
              <a:lumMod val="65000"/>
            </a:sysClr>
          </a:solidFill>
          <a:ln>
            <a:noFill/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solidFill>
            <a:srgbClr val="FFC000"/>
          </a:solidFill>
          <a:ln>
            <a:noFill/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ln>
            <a:solidFill>
              <a:sysClr val="window" lastClr="FFFFFF">
                <a:lumMod val="50000"/>
              </a:sysClr>
            </a:solidFill>
          </a:ln>
        </c:spPr>
        <c:marker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</c:marker>
      </c:pivotFmt>
      <c:pivotFmt>
        <c:idx val="181"/>
        <c:spPr>
          <a:ln>
            <a:solidFill>
              <a:srgbClr val="F79646">
                <a:lumMod val="75000"/>
              </a:srgbClr>
            </a:solidFill>
          </a:ln>
        </c:spPr>
        <c:marker>
          <c:spPr>
            <a:solidFill>
              <a:srgbClr val="F79646">
                <a:lumMod val="75000"/>
              </a:srgbClr>
            </a:solidFill>
          </c:spPr>
        </c:marker>
      </c:pivotFmt>
      <c:pivotFmt>
        <c:idx val="182"/>
        <c:spPr>
          <a:ln>
            <a:solidFill>
              <a:sysClr val="windowText" lastClr="000000"/>
            </a:solidFill>
          </a:ln>
        </c:spPr>
        <c:marker>
          <c:spPr>
            <a:solidFill>
              <a:sysClr val="windowText" lastClr="000000"/>
            </a:solidFill>
            <a:ln>
              <a:noFill/>
            </a:ln>
          </c:spPr>
        </c:marker>
      </c:pivotFmt>
      <c:pivotFmt>
        <c:idx val="183"/>
        <c:spPr>
          <a:ln>
            <a:solidFill>
              <a:srgbClr val="F79646">
                <a:lumMod val="50000"/>
              </a:srgbClr>
            </a:solidFill>
          </a:ln>
        </c:spPr>
        <c:marker>
          <c:spPr>
            <a:solidFill>
              <a:srgbClr val="F79646">
                <a:lumMod val="50000"/>
              </a:srgbClr>
            </a:solidFill>
            <a:ln>
              <a:noFill/>
            </a:ln>
          </c:spPr>
        </c:marker>
      </c:pivotFmt>
      <c:pivotFmt>
        <c:idx val="184"/>
        <c:marker>
          <c:symbol val="none"/>
        </c:marker>
      </c:pivotFmt>
      <c:pivotFmt>
        <c:idx val="185"/>
        <c:marker>
          <c:symbol val="none"/>
        </c:marker>
      </c:pivotFmt>
      <c:pivotFmt>
        <c:idx val="186"/>
        <c:spPr>
          <a:solidFill>
            <a:sysClr val="window" lastClr="FFFFFF">
              <a:lumMod val="65000"/>
            </a:sysClr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87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88"/>
        <c:spPr>
          <a:ln>
            <a:solidFill>
              <a:sysClr val="windowText" lastClr="000000"/>
            </a:solidFill>
          </a:ln>
        </c:spPr>
        <c:marker>
          <c:spPr>
            <a:solidFill>
              <a:sysClr val="windowText" lastClr="000000"/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189"/>
        <c:spPr>
          <a:ln>
            <a:solidFill>
              <a:srgbClr val="F79646">
                <a:lumMod val="75000"/>
              </a:srgbClr>
            </a:solidFill>
          </a:ln>
        </c:spPr>
        <c:marker>
          <c:spPr>
            <a:solidFill>
              <a:srgbClr val="F79646">
                <a:lumMod val="75000"/>
              </a:srgbClr>
            </a:solidFill>
            <a:ln>
              <a:solidFill>
                <a:srgbClr val="F79646">
                  <a:lumMod val="75000"/>
                </a:srgbClr>
              </a:solidFill>
            </a:ln>
          </c:spPr>
        </c:marker>
      </c:pivotFmt>
      <c:pivotFmt>
        <c:idx val="190"/>
        <c:spPr>
          <a:ln>
            <a:solidFill>
              <a:sysClr val="window" lastClr="FFFFFF">
                <a:lumMod val="50000"/>
              </a:sysClr>
            </a:solidFill>
          </a:ln>
        </c:spPr>
        <c:marker>
          <c:spPr>
            <a:solidFill>
              <a:sysClr val="window" lastClr="FFFFFF">
                <a:lumMod val="50000"/>
              </a:sysClr>
            </a:solidFill>
            <a:ln>
              <a:solidFill>
                <a:sysClr val="window" lastClr="FFFFFF">
                  <a:lumMod val="50000"/>
                </a:sysClr>
              </a:solidFill>
            </a:ln>
          </c:spPr>
        </c:marker>
      </c:pivotFmt>
      <c:pivotFmt>
        <c:idx val="191"/>
        <c:spPr>
          <a:ln>
            <a:solidFill>
              <a:srgbClr val="F79646">
                <a:lumMod val="50000"/>
              </a:srgbClr>
            </a:solidFill>
          </a:ln>
        </c:spPr>
        <c:marker>
          <c:spPr>
            <a:solidFill>
              <a:srgbClr val="F79646">
                <a:lumMod val="50000"/>
              </a:srgbClr>
            </a:solidFill>
            <a:ln>
              <a:solidFill>
                <a:srgbClr val="F79646">
                  <a:lumMod val="50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658562888103739E-2"/>
          <c:y val="7.7444321349546735E-2"/>
          <c:w val="0.92052120806962123"/>
          <c:h val="0.6482619527690456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'Сводная таблица для диаграмм'!$E$4:$E$6</c:f>
              <c:strCache>
                <c:ptCount val="1"/>
                <c:pt idx="0">
                  <c:v>  - 01.01.2022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диаграмм'!$E$7:$E$50</c:f>
              <c:numCache>
                <c:formatCode>General</c:formatCode>
                <c:ptCount val="44"/>
                <c:pt idx="0">
                  <c:v>11</c:v>
                </c:pt>
                <c:pt idx="1">
                  <c:v>11</c:v>
                </c:pt>
                <c:pt idx="2">
                  <c:v>13</c:v>
                </c:pt>
                <c:pt idx="3">
                  <c:v>23</c:v>
                </c:pt>
                <c:pt idx="4">
                  <c:v>10</c:v>
                </c:pt>
                <c:pt idx="5">
                  <c:v>17</c:v>
                </c:pt>
                <c:pt idx="6">
                  <c:v>33</c:v>
                </c:pt>
                <c:pt idx="7">
                  <c:v>11</c:v>
                </c:pt>
                <c:pt idx="8">
                  <c:v>231</c:v>
                </c:pt>
                <c:pt idx="9">
                  <c:v>62</c:v>
                </c:pt>
                <c:pt idx="10">
                  <c:v>29</c:v>
                </c:pt>
                <c:pt idx="11">
                  <c:v>18</c:v>
                </c:pt>
                <c:pt idx="12">
                  <c:v>31</c:v>
                </c:pt>
                <c:pt idx="13">
                  <c:v>26</c:v>
                </c:pt>
                <c:pt idx="14">
                  <c:v>17</c:v>
                </c:pt>
                <c:pt idx="15">
                  <c:v>28</c:v>
                </c:pt>
                <c:pt idx="16">
                  <c:v>21</c:v>
                </c:pt>
                <c:pt idx="17">
                  <c:v>14</c:v>
                </c:pt>
                <c:pt idx="18">
                  <c:v>18</c:v>
                </c:pt>
                <c:pt idx="19">
                  <c:v>12</c:v>
                </c:pt>
                <c:pt idx="20">
                  <c:v>20</c:v>
                </c:pt>
                <c:pt idx="21">
                  <c:v>11</c:v>
                </c:pt>
                <c:pt idx="22">
                  <c:v>23</c:v>
                </c:pt>
                <c:pt idx="23">
                  <c:v>19</c:v>
                </c:pt>
                <c:pt idx="24">
                  <c:v>14</c:v>
                </c:pt>
                <c:pt idx="25">
                  <c:v>22</c:v>
                </c:pt>
                <c:pt idx="26">
                  <c:v>17</c:v>
                </c:pt>
                <c:pt idx="27">
                  <c:v>23</c:v>
                </c:pt>
                <c:pt idx="28">
                  <c:v>18</c:v>
                </c:pt>
                <c:pt idx="29">
                  <c:v>14</c:v>
                </c:pt>
                <c:pt idx="30">
                  <c:v>19</c:v>
                </c:pt>
                <c:pt idx="31">
                  <c:v>17</c:v>
                </c:pt>
                <c:pt idx="32">
                  <c:v>9</c:v>
                </c:pt>
                <c:pt idx="33">
                  <c:v>14</c:v>
                </c:pt>
                <c:pt idx="34">
                  <c:v>25</c:v>
                </c:pt>
                <c:pt idx="35">
                  <c:v>9</c:v>
                </c:pt>
                <c:pt idx="36">
                  <c:v>16</c:v>
                </c:pt>
                <c:pt idx="37">
                  <c:v>28</c:v>
                </c:pt>
                <c:pt idx="38">
                  <c:v>20</c:v>
                </c:pt>
                <c:pt idx="39">
                  <c:v>21</c:v>
                </c:pt>
                <c:pt idx="40">
                  <c:v>30</c:v>
                </c:pt>
                <c:pt idx="41">
                  <c:v>13</c:v>
                </c:pt>
                <c:pt idx="42">
                  <c:v>22</c:v>
                </c:pt>
                <c:pt idx="4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B-4A3D-88A6-D34E7A40B7A6}"/>
            </c:ext>
          </c:extLst>
        </c:ser>
        <c:ser>
          <c:idx val="3"/>
          <c:order val="3"/>
          <c:tx>
            <c:strRef>
              <c:f>'Сводная таблица для диаграмм'!$F$4:$F$6</c:f>
              <c:strCache>
                <c:ptCount val="1"/>
                <c:pt idx="0">
                  <c:v>  - 01.01.2023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диаграмм'!$F$7:$F$50</c:f>
              <c:numCache>
                <c:formatCode>General</c:formatCode>
                <c:ptCount val="44"/>
                <c:pt idx="0">
                  <c:v>11</c:v>
                </c:pt>
                <c:pt idx="1">
                  <c:v>11</c:v>
                </c:pt>
                <c:pt idx="2">
                  <c:v>13</c:v>
                </c:pt>
                <c:pt idx="3">
                  <c:v>23</c:v>
                </c:pt>
                <c:pt idx="4">
                  <c:v>10</c:v>
                </c:pt>
                <c:pt idx="5">
                  <c:v>17</c:v>
                </c:pt>
                <c:pt idx="6">
                  <c:v>33</c:v>
                </c:pt>
                <c:pt idx="7">
                  <c:v>11</c:v>
                </c:pt>
                <c:pt idx="8">
                  <c:v>217</c:v>
                </c:pt>
                <c:pt idx="9">
                  <c:v>62</c:v>
                </c:pt>
                <c:pt idx="10">
                  <c:v>29</c:v>
                </c:pt>
                <c:pt idx="11">
                  <c:v>18</c:v>
                </c:pt>
                <c:pt idx="12">
                  <c:v>30</c:v>
                </c:pt>
                <c:pt idx="13">
                  <c:v>26</c:v>
                </c:pt>
                <c:pt idx="14">
                  <c:v>17</c:v>
                </c:pt>
                <c:pt idx="15">
                  <c:v>28</c:v>
                </c:pt>
                <c:pt idx="16">
                  <c:v>21</c:v>
                </c:pt>
                <c:pt idx="17">
                  <c:v>14</c:v>
                </c:pt>
                <c:pt idx="18">
                  <c:v>18</c:v>
                </c:pt>
                <c:pt idx="19">
                  <c:v>12</c:v>
                </c:pt>
                <c:pt idx="20">
                  <c:v>20</c:v>
                </c:pt>
                <c:pt idx="21">
                  <c:v>11</c:v>
                </c:pt>
                <c:pt idx="22">
                  <c:v>23</c:v>
                </c:pt>
                <c:pt idx="23">
                  <c:v>19</c:v>
                </c:pt>
                <c:pt idx="24">
                  <c:v>14</c:v>
                </c:pt>
                <c:pt idx="25">
                  <c:v>22</c:v>
                </c:pt>
                <c:pt idx="26">
                  <c:v>17</c:v>
                </c:pt>
                <c:pt idx="27">
                  <c:v>23</c:v>
                </c:pt>
                <c:pt idx="28">
                  <c:v>18</c:v>
                </c:pt>
                <c:pt idx="29">
                  <c:v>14</c:v>
                </c:pt>
                <c:pt idx="30">
                  <c:v>19</c:v>
                </c:pt>
                <c:pt idx="31">
                  <c:v>17</c:v>
                </c:pt>
                <c:pt idx="32">
                  <c:v>9</c:v>
                </c:pt>
                <c:pt idx="33">
                  <c:v>14</c:v>
                </c:pt>
                <c:pt idx="34">
                  <c:v>25</c:v>
                </c:pt>
                <c:pt idx="35">
                  <c:v>9</c:v>
                </c:pt>
                <c:pt idx="36">
                  <c:v>17</c:v>
                </c:pt>
                <c:pt idx="37">
                  <c:v>28</c:v>
                </c:pt>
                <c:pt idx="38">
                  <c:v>20</c:v>
                </c:pt>
                <c:pt idx="39">
                  <c:v>21</c:v>
                </c:pt>
                <c:pt idx="40">
                  <c:v>30</c:v>
                </c:pt>
                <c:pt idx="41">
                  <c:v>13</c:v>
                </c:pt>
                <c:pt idx="42">
                  <c:v>22</c:v>
                </c:pt>
                <c:pt idx="4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4-4F3B-A438-5A500FDED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3585152"/>
        <c:axId val="133608192"/>
      </c:barChart>
      <c:lineChart>
        <c:grouping val="standard"/>
        <c:varyColors val="0"/>
        <c:ser>
          <c:idx val="0"/>
          <c:order val="0"/>
          <c:tx>
            <c:strRef>
              <c:f>'Сводная таблица для диаграмм'!$C$4:$C$6</c:f>
              <c:strCache>
                <c:ptCount val="1"/>
                <c:pt idx="0">
                  <c:v>Краснодарский край - 01.01.2022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диаграмм'!$C$7:$C$50</c:f>
              <c:numCache>
                <c:formatCode>General</c:formatCode>
                <c:ptCount val="44"/>
                <c:pt idx="0">
                  <c:v>24.3</c:v>
                </c:pt>
                <c:pt idx="1">
                  <c:v>24.3</c:v>
                </c:pt>
                <c:pt idx="2">
                  <c:v>24.3</c:v>
                </c:pt>
                <c:pt idx="3">
                  <c:v>24.3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24.3</c:v>
                </c:pt>
                <c:pt idx="15">
                  <c:v>24.3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24.3</c:v>
                </c:pt>
                <c:pt idx="43">
                  <c:v>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B-4A3D-88A6-D34E7A40B7A6}"/>
            </c:ext>
          </c:extLst>
        </c:ser>
        <c:ser>
          <c:idx val="1"/>
          <c:order val="1"/>
          <c:tx>
            <c:strRef>
              <c:f>'Сводная таблица для диаграмм'!$D$4:$D$6</c:f>
              <c:strCache>
                <c:ptCount val="1"/>
                <c:pt idx="0">
                  <c:v>Краснодарский край - 01.01.2023</c:v>
                </c:pt>
              </c:strCache>
            </c:strRef>
          </c:tx>
          <c:spPr>
            <a:ln>
              <a:solidFill>
                <a:srgbClr val="F79646">
                  <a:lumMod val="75000"/>
                </a:srgbClr>
              </a:solidFill>
            </a:ln>
          </c:spPr>
          <c:marker>
            <c:spPr>
              <a:solidFill>
                <a:srgbClr val="F79646">
                  <a:lumMod val="75000"/>
                </a:srgbClr>
              </a:solidFill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диаграмм'!$D$7:$D$50</c:f>
              <c:numCache>
                <c:formatCode>General</c:formatCode>
                <c:ptCount val="44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</c:v>
                </c:pt>
                <c:pt idx="29">
                  <c:v>24</c:v>
                </c:pt>
                <c:pt idx="30">
                  <c:v>24</c:v>
                </c:pt>
                <c:pt idx="31">
                  <c:v>24</c:v>
                </c:pt>
                <c:pt idx="32">
                  <c:v>24</c:v>
                </c:pt>
                <c:pt idx="33">
                  <c:v>24</c:v>
                </c:pt>
                <c:pt idx="34">
                  <c:v>24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7B-4A3D-88A6-D34E7A40B7A6}"/>
            </c:ext>
          </c:extLst>
        </c:ser>
        <c:ser>
          <c:idx val="4"/>
          <c:order val="4"/>
          <c:tx>
            <c:strRef>
              <c:f>'Сводная таблица для диаграмм'!$G$4:$G$6</c:f>
              <c:strCache>
                <c:ptCount val="1"/>
                <c:pt idx="0">
                  <c:v> РФ - 01.01.2022</c:v>
                </c:pt>
              </c:strCache>
            </c:strRef>
          </c:tx>
          <c:spPr>
            <a:ln>
              <a:solidFill>
                <a:sysClr val="window" lastClr="FFFFFF">
                  <a:lumMod val="50000"/>
                </a:sysClr>
              </a:solidFill>
            </a:ln>
          </c:spPr>
          <c:marker>
            <c:spPr>
              <a:solidFill>
                <a:sysClr val="window" lastClr="FFFFFF">
                  <a:lumMod val="50000"/>
                </a:sysClr>
              </a:solidFill>
              <a:ln>
                <a:solidFill>
                  <a:sysClr val="window" lastClr="FFFFFF">
                    <a:lumMod val="50000"/>
                  </a:sysClr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диаграмм'!$G$7:$G$50</c:f>
              <c:numCache>
                <c:formatCode>General</c:formatCode>
                <c:ptCount val="44"/>
                <c:pt idx="0">
                  <c:v>235.1</c:v>
                </c:pt>
                <c:pt idx="1">
                  <c:v>235.1</c:v>
                </c:pt>
                <c:pt idx="2">
                  <c:v>235.1</c:v>
                </c:pt>
                <c:pt idx="3">
                  <c:v>235.1</c:v>
                </c:pt>
                <c:pt idx="4">
                  <c:v>235.1</c:v>
                </c:pt>
                <c:pt idx="5">
                  <c:v>235.1</c:v>
                </c:pt>
                <c:pt idx="6">
                  <c:v>235.1</c:v>
                </c:pt>
                <c:pt idx="7">
                  <c:v>235.1</c:v>
                </c:pt>
                <c:pt idx="8">
                  <c:v>235.1</c:v>
                </c:pt>
                <c:pt idx="9">
                  <c:v>235.1</c:v>
                </c:pt>
                <c:pt idx="10">
                  <c:v>235.1</c:v>
                </c:pt>
                <c:pt idx="11">
                  <c:v>235.1</c:v>
                </c:pt>
                <c:pt idx="12">
                  <c:v>235.1</c:v>
                </c:pt>
                <c:pt idx="13">
                  <c:v>235.1</c:v>
                </c:pt>
                <c:pt idx="14">
                  <c:v>235.1</c:v>
                </c:pt>
                <c:pt idx="15">
                  <c:v>235.1</c:v>
                </c:pt>
                <c:pt idx="16">
                  <c:v>235.1</c:v>
                </c:pt>
                <c:pt idx="17">
                  <c:v>235.1</c:v>
                </c:pt>
                <c:pt idx="18">
                  <c:v>235.1</c:v>
                </c:pt>
                <c:pt idx="19">
                  <c:v>235.1</c:v>
                </c:pt>
                <c:pt idx="20">
                  <c:v>235.1</c:v>
                </c:pt>
                <c:pt idx="21">
                  <c:v>235.1</c:v>
                </c:pt>
                <c:pt idx="22">
                  <c:v>235.1</c:v>
                </c:pt>
                <c:pt idx="23">
                  <c:v>235.1</c:v>
                </c:pt>
                <c:pt idx="24">
                  <c:v>235.1</c:v>
                </c:pt>
                <c:pt idx="25">
                  <c:v>235.1</c:v>
                </c:pt>
                <c:pt idx="26">
                  <c:v>235.1</c:v>
                </c:pt>
                <c:pt idx="27">
                  <c:v>235.1</c:v>
                </c:pt>
                <c:pt idx="28">
                  <c:v>235.1</c:v>
                </c:pt>
                <c:pt idx="29">
                  <c:v>235.1</c:v>
                </c:pt>
                <c:pt idx="30">
                  <c:v>235.1</c:v>
                </c:pt>
                <c:pt idx="31">
                  <c:v>235.1</c:v>
                </c:pt>
                <c:pt idx="32">
                  <c:v>235.1</c:v>
                </c:pt>
                <c:pt idx="33">
                  <c:v>235.1</c:v>
                </c:pt>
                <c:pt idx="34">
                  <c:v>235.1</c:v>
                </c:pt>
                <c:pt idx="35">
                  <c:v>235.1</c:v>
                </c:pt>
                <c:pt idx="36">
                  <c:v>235.1</c:v>
                </c:pt>
                <c:pt idx="37">
                  <c:v>235.1</c:v>
                </c:pt>
                <c:pt idx="38">
                  <c:v>235.1</c:v>
                </c:pt>
                <c:pt idx="39">
                  <c:v>235.1</c:v>
                </c:pt>
                <c:pt idx="40">
                  <c:v>235.1</c:v>
                </c:pt>
                <c:pt idx="41">
                  <c:v>235.1</c:v>
                </c:pt>
                <c:pt idx="42">
                  <c:v>235.1</c:v>
                </c:pt>
                <c:pt idx="43">
                  <c:v>235.1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4-4F3B-A438-5A500FDED2C9}"/>
            </c:ext>
          </c:extLst>
        </c:ser>
        <c:ser>
          <c:idx val="5"/>
          <c:order val="5"/>
          <c:tx>
            <c:strRef>
              <c:f>'Сводная таблица для диаграмм'!$H$4:$H$6</c:f>
              <c:strCache>
                <c:ptCount val="1"/>
                <c:pt idx="0">
                  <c:v> РФ - 01.01.2023</c:v>
                </c:pt>
              </c:strCache>
            </c:strRef>
          </c:tx>
          <c:spPr>
            <a:ln>
              <a:solidFill>
                <a:srgbClr val="F79646">
                  <a:lumMod val="50000"/>
                </a:srgbClr>
              </a:solidFill>
            </a:ln>
          </c:spPr>
          <c:marker>
            <c:spPr>
              <a:solidFill>
                <a:srgbClr val="F79646">
                  <a:lumMod val="50000"/>
                </a:srgbClr>
              </a:solidFill>
              <a:ln>
                <a:solidFill>
                  <a:srgbClr val="F79646">
                    <a:lumMod val="50000"/>
                  </a:srgbClr>
                </a:solidFill>
              </a:ln>
            </c:spPr>
          </c:marker>
          <c:cat>
            <c:strRef>
              <c:f>'Сводная таблица для диаграмм'!$B$7:$B$50</c:f>
              <c:strCache>
                <c:ptCount val="44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  <c:pt idx="3">
                  <c:v>Белореченский район</c:v>
                </c:pt>
                <c:pt idx="4">
                  <c:v>Брюховецкий район</c:v>
                </c:pt>
                <c:pt idx="5">
                  <c:v>Выселковский район</c:v>
                </c:pt>
                <c:pt idx="6">
                  <c:v>г. Армавир</c:v>
                </c:pt>
                <c:pt idx="7">
                  <c:v>г. Горячий ключ</c:v>
                </c:pt>
                <c:pt idx="8">
                  <c:v>г. Краснодар</c:v>
                </c:pt>
                <c:pt idx="9">
                  <c:v>г. Новороссийск</c:v>
                </c:pt>
                <c:pt idx="10">
                  <c:v>г-к. Анапа</c:v>
                </c:pt>
                <c:pt idx="11">
                  <c:v>г-к. Геленджик</c:v>
                </c:pt>
                <c:pt idx="12">
                  <c:v>г-к. Сочи</c:v>
                </c:pt>
                <c:pt idx="13">
                  <c:v>Гулькевичский район</c:v>
                </c:pt>
                <c:pt idx="14">
                  <c:v>Динской район</c:v>
                </c:pt>
                <c:pt idx="15">
                  <c:v>Ейский район</c:v>
                </c:pt>
                <c:pt idx="16">
                  <c:v>Кавказский район</c:v>
                </c:pt>
                <c:pt idx="17">
                  <c:v>Калининский район</c:v>
                </c:pt>
                <c:pt idx="18">
                  <c:v>Каневский район</c:v>
                </c:pt>
                <c:pt idx="19">
                  <c:v>Кореновский район</c:v>
                </c:pt>
                <c:pt idx="20">
                  <c:v>Красноармейский район</c:v>
                </c:pt>
                <c:pt idx="21">
                  <c:v>Крыловский район</c:v>
                </c:pt>
                <c:pt idx="22">
                  <c:v>Крымский район</c:v>
                </c:pt>
                <c:pt idx="23">
                  <c:v>Курганинский район</c:v>
                </c:pt>
                <c:pt idx="24">
                  <c:v>Кущевский район</c:v>
                </c:pt>
                <c:pt idx="25">
                  <c:v>Лабинский район</c:v>
                </c:pt>
                <c:pt idx="26">
                  <c:v>Ленинградский район</c:v>
                </c:pt>
                <c:pt idx="27">
                  <c:v>Мостовский район</c:v>
                </c:pt>
                <c:pt idx="28">
                  <c:v>Новокубанский район</c:v>
                </c:pt>
                <c:pt idx="29">
                  <c:v>Новопокровский район</c:v>
                </c:pt>
                <c:pt idx="30">
                  <c:v>Отрадненский район</c:v>
                </c:pt>
                <c:pt idx="31">
                  <c:v>Павловский район</c:v>
                </c:pt>
                <c:pt idx="32">
                  <c:v>Приморско-Ахтарский район</c:v>
                </c:pt>
                <c:pt idx="33">
                  <c:v>Северский район</c:v>
                </c:pt>
                <c:pt idx="34">
                  <c:v>Славянский район</c:v>
                </c:pt>
                <c:pt idx="35">
                  <c:v>Староминский район</c:v>
                </c:pt>
                <c:pt idx="36">
                  <c:v>Тбилисский район</c:v>
                </c:pt>
                <c:pt idx="37">
                  <c:v>Темрюкский район</c:v>
                </c:pt>
                <c:pt idx="38">
                  <c:v>Тимашевский район</c:v>
                </c:pt>
                <c:pt idx="39">
                  <c:v>Тихорецкий район</c:v>
                </c:pt>
                <c:pt idx="40">
                  <c:v>Туапсинский район</c:v>
                </c:pt>
                <c:pt idx="41">
                  <c:v>Успенский район</c:v>
                </c:pt>
                <c:pt idx="42">
                  <c:v>Усть-Лабинский район</c:v>
                </c:pt>
                <c:pt idx="43">
                  <c:v>Щербиновский район</c:v>
                </c:pt>
              </c:strCache>
            </c:strRef>
          </c:cat>
          <c:val>
            <c:numRef>
              <c:f>'Сводная таблица для диаграмм'!$H$7:$H$50</c:f>
              <c:numCache>
                <c:formatCode>General</c:formatCode>
                <c:ptCount val="44"/>
                <c:pt idx="0">
                  <c:v>209.5</c:v>
                </c:pt>
                <c:pt idx="1">
                  <c:v>209.5</c:v>
                </c:pt>
                <c:pt idx="2">
                  <c:v>209.5</c:v>
                </c:pt>
                <c:pt idx="3">
                  <c:v>209.5</c:v>
                </c:pt>
                <c:pt idx="4">
                  <c:v>209.5</c:v>
                </c:pt>
                <c:pt idx="5">
                  <c:v>209.5</c:v>
                </c:pt>
                <c:pt idx="6">
                  <c:v>209.5</c:v>
                </c:pt>
                <c:pt idx="7">
                  <c:v>209.5</c:v>
                </c:pt>
                <c:pt idx="8">
                  <c:v>209.5</c:v>
                </c:pt>
                <c:pt idx="9">
                  <c:v>209.5</c:v>
                </c:pt>
                <c:pt idx="10">
                  <c:v>209.5</c:v>
                </c:pt>
                <c:pt idx="11">
                  <c:v>209.5</c:v>
                </c:pt>
                <c:pt idx="12">
                  <c:v>209.5</c:v>
                </c:pt>
                <c:pt idx="13">
                  <c:v>209.5</c:v>
                </c:pt>
                <c:pt idx="14">
                  <c:v>209.5</c:v>
                </c:pt>
                <c:pt idx="15">
                  <c:v>209.5</c:v>
                </c:pt>
                <c:pt idx="16">
                  <c:v>209.5</c:v>
                </c:pt>
                <c:pt idx="17">
                  <c:v>209.5</c:v>
                </c:pt>
                <c:pt idx="18">
                  <c:v>209.5</c:v>
                </c:pt>
                <c:pt idx="19">
                  <c:v>209.5</c:v>
                </c:pt>
                <c:pt idx="20">
                  <c:v>209.5</c:v>
                </c:pt>
                <c:pt idx="21">
                  <c:v>209.5</c:v>
                </c:pt>
                <c:pt idx="22">
                  <c:v>209.5</c:v>
                </c:pt>
                <c:pt idx="23">
                  <c:v>209.5</c:v>
                </c:pt>
                <c:pt idx="24">
                  <c:v>209.5</c:v>
                </c:pt>
                <c:pt idx="25">
                  <c:v>209.5</c:v>
                </c:pt>
                <c:pt idx="26">
                  <c:v>209.5</c:v>
                </c:pt>
                <c:pt idx="27">
                  <c:v>209.5</c:v>
                </c:pt>
                <c:pt idx="28">
                  <c:v>209.5</c:v>
                </c:pt>
                <c:pt idx="29">
                  <c:v>209.5</c:v>
                </c:pt>
                <c:pt idx="30">
                  <c:v>209.5</c:v>
                </c:pt>
                <c:pt idx="31">
                  <c:v>209.5</c:v>
                </c:pt>
                <c:pt idx="32">
                  <c:v>209.5</c:v>
                </c:pt>
                <c:pt idx="33">
                  <c:v>209.5</c:v>
                </c:pt>
                <c:pt idx="34">
                  <c:v>209.5</c:v>
                </c:pt>
                <c:pt idx="35">
                  <c:v>209.5</c:v>
                </c:pt>
                <c:pt idx="36">
                  <c:v>209.5</c:v>
                </c:pt>
                <c:pt idx="37">
                  <c:v>209.5</c:v>
                </c:pt>
                <c:pt idx="38">
                  <c:v>209.5</c:v>
                </c:pt>
                <c:pt idx="39">
                  <c:v>209.5</c:v>
                </c:pt>
                <c:pt idx="40">
                  <c:v>209.5</c:v>
                </c:pt>
                <c:pt idx="41">
                  <c:v>209.5</c:v>
                </c:pt>
                <c:pt idx="42">
                  <c:v>209.5</c:v>
                </c:pt>
                <c:pt idx="43">
                  <c:v>209.5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4-4F3B-A438-5A500FDED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85152"/>
        <c:axId val="133608192"/>
      </c:lineChart>
      <c:catAx>
        <c:axId val="13358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100000" spcFirstLastPara="1" vertOverflow="ellipsis" wrap="square" anchor="t" anchorCtr="0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ru-RU"/>
          </a:p>
        </c:txPr>
        <c:crossAx val="133608192"/>
        <c:crosses val="autoZero"/>
        <c:auto val="1"/>
        <c:lblAlgn val="ctr"/>
        <c:lblOffset val="100"/>
        <c:noMultiLvlLbl val="0"/>
      </c:catAx>
      <c:valAx>
        <c:axId val="1336081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358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33333773207736E-3"/>
          <c:y val="0.92681519480667263"/>
          <c:w val="0.98430512964842964"/>
          <c:h val="7.1695058463174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>
        <a:lumMod val="95000"/>
      </a:sys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диаграмм!СводнаяТаблица_рейт_общ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0574543415454543E-2"/>
          <c:y val="1.6129874702942797E-2"/>
          <c:w val="0.95242847779183726"/>
          <c:h val="0.634106810569703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диаграмм'!$C$274:$C$275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диаграмм'!$B$276:$B$319</c:f>
              <c:strCache>
                <c:ptCount val="44"/>
                <c:pt idx="0">
                  <c:v>г. Краснодар</c:v>
                </c:pt>
                <c:pt idx="1">
                  <c:v>г-к. Сочи</c:v>
                </c:pt>
                <c:pt idx="2">
                  <c:v>г. Новороссийск</c:v>
                </c:pt>
                <c:pt idx="3">
                  <c:v>г-к. Анапа</c:v>
                </c:pt>
                <c:pt idx="4">
                  <c:v>Туапсинский район</c:v>
                </c:pt>
                <c:pt idx="5">
                  <c:v>Темрюкский район</c:v>
                </c:pt>
                <c:pt idx="6">
                  <c:v>Ейский район</c:v>
                </c:pt>
                <c:pt idx="7">
                  <c:v>г-к. Геленджик</c:v>
                </c:pt>
                <c:pt idx="8">
                  <c:v>Славянский район</c:v>
                </c:pt>
                <c:pt idx="9">
                  <c:v>г. Армавир</c:v>
                </c:pt>
                <c:pt idx="10">
                  <c:v>Динской район</c:v>
                </c:pt>
                <c:pt idx="11">
                  <c:v>Крымский район</c:v>
                </c:pt>
                <c:pt idx="12">
                  <c:v>Белореченский район</c:v>
                </c:pt>
                <c:pt idx="13">
                  <c:v>Кавказский район</c:v>
                </c:pt>
                <c:pt idx="14">
                  <c:v>Тихорецкий район</c:v>
                </c:pt>
                <c:pt idx="15">
                  <c:v>Тимашевский район</c:v>
                </c:pt>
                <c:pt idx="16">
                  <c:v>Северский район</c:v>
                </c:pt>
                <c:pt idx="17">
                  <c:v>Усть-Лабинский район</c:v>
                </c:pt>
                <c:pt idx="18">
                  <c:v>Красноармейский район</c:v>
                </c:pt>
                <c:pt idx="19">
                  <c:v>Курганинский район</c:v>
                </c:pt>
                <c:pt idx="20">
                  <c:v>Абинский район</c:v>
                </c:pt>
                <c:pt idx="21">
                  <c:v>Кореновский район</c:v>
                </c:pt>
                <c:pt idx="22">
                  <c:v>Лабинский район</c:v>
                </c:pt>
                <c:pt idx="23">
                  <c:v>Гулькевичский район</c:v>
                </c:pt>
                <c:pt idx="24">
                  <c:v>г. Горячий ключ</c:v>
                </c:pt>
                <c:pt idx="25">
                  <c:v>Каневский район</c:v>
                </c:pt>
                <c:pt idx="26">
                  <c:v>Кущевский район</c:v>
                </c:pt>
                <c:pt idx="27">
                  <c:v>Апшеронский район</c:v>
                </c:pt>
                <c:pt idx="28">
                  <c:v>Новокубанский район</c:v>
                </c:pt>
                <c:pt idx="29">
                  <c:v>Выселковский район</c:v>
                </c:pt>
                <c:pt idx="30">
                  <c:v>Павловский район</c:v>
                </c:pt>
                <c:pt idx="31">
                  <c:v>Мостовский район</c:v>
                </c:pt>
                <c:pt idx="32">
                  <c:v>Ленинградский район</c:v>
                </c:pt>
                <c:pt idx="33">
                  <c:v>Отрадненский район</c:v>
                </c:pt>
                <c:pt idx="34">
                  <c:v>Брюховецкий район</c:v>
                </c:pt>
                <c:pt idx="35">
                  <c:v>Приморско-Ахтарский район</c:v>
                </c:pt>
                <c:pt idx="36">
                  <c:v>Калининский район</c:v>
                </c:pt>
                <c:pt idx="37">
                  <c:v>Тбилисский район</c:v>
                </c:pt>
                <c:pt idx="38">
                  <c:v>Новопокровский район</c:v>
                </c:pt>
                <c:pt idx="39">
                  <c:v>Белоглинский район</c:v>
                </c:pt>
                <c:pt idx="40">
                  <c:v>Староминский район</c:v>
                </c:pt>
                <c:pt idx="41">
                  <c:v>Успенский район</c:v>
                </c:pt>
                <c:pt idx="42">
                  <c:v>Щербиновский район</c:v>
                </c:pt>
                <c:pt idx="43">
                  <c:v>Крыловский район</c:v>
                </c:pt>
              </c:strCache>
            </c:strRef>
          </c:cat>
          <c:val>
            <c:numRef>
              <c:f>'Сводная таблица для диаграмм'!$C$276:$C$319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8</c:v>
                </c:pt>
                <c:pt idx="6">
                  <c:v>7</c:v>
                </c:pt>
                <c:pt idx="7">
                  <c:v>9</c:v>
                </c:pt>
                <c:pt idx="8">
                  <c:v>10</c:v>
                </c:pt>
                <c:pt idx="9">
                  <c:v>6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11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25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0-4969-AF65-DB7E0E29B733}"/>
            </c:ext>
          </c:extLst>
        </c:ser>
        <c:ser>
          <c:idx val="1"/>
          <c:order val="1"/>
          <c:tx>
            <c:strRef>
              <c:f>'Сводная таблица для диаграмм'!$D$274:$D$275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диаграмм'!$B$276:$B$319</c:f>
              <c:strCache>
                <c:ptCount val="44"/>
                <c:pt idx="0">
                  <c:v>г. Краснодар</c:v>
                </c:pt>
                <c:pt idx="1">
                  <c:v>г-к. Сочи</c:v>
                </c:pt>
                <c:pt idx="2">
                  <c:v>г. Новороссийск</c:v>
                </c:pt>
                <c:pt idx="3">
                  <c:v>г-к. Анапа</c:v>
                </c:pt>
                <c:pt idx="4">
                  <c:v>Туапсинский район</c:v>
                </c:pt>
                <c:pt idx="5">
                  <c:v>Темрюкский район</c:v>
                </c:pt>
                <c:pt idx="6">
                  <c:v>Ейский район</c:v>
                </c:pt>
                <c:pt idx="7">
                  <c:v>г-к. Геленджик</c:v>
                </c:pt>
                <c:pt idx="8">
                  <c:v>Славянский район</c:v>
                </c:pt>
                <c:pt idx="9">
                  <c:v>г. Армавир</c:v>
                </c:pt>
                <c:pt idx="10">
                  <c:v>Динской район</c:v>
                </c:pt>
                <c:pt idx="11">
                  <c:v>Крымский район</c:v>
                </c:pt>
                <c:pt idx="12">
                  <c:v>Белореченский район</c:v>
                </c:pt>
                <c:pt idx="13">
                  <c:v>Кавказский район</c:v>
                </c:pt>
                <c:pt idx="14">
                  <c:v>Тихорецкий район</c:v>
                </c:pt>
                <c:pt idx="15">
                  <c:v>Тимашевский район</c:v>
                </c:pt>
                <c:pt idx="16">
                  <c:v>Северский район</c:v>
                </c:pt>
                <c:pt idx="17">
                  <c:v>Усть-Лабинский район</c:v>
                </c:pt>
                <c:pt idx="18">
                  <c:v>Красноармейский район</c:v>
                </c:pt>
                <c:pt idx="19">
                  <c:v>Курганинский район</c:v>
                </c:pt>
                <c:pt idx="20">
                  <c:v>Абинский район</c:v>
                </c:pt>
                <c:pt idx="21">
                  <c:v>Кореновский район</c:v>
                </c:pt>
                <c:pt idx="22">
                  <c:v>Лабинский район</c:v>
                </c:pt>
                <c:pt idx="23">
                  <c:v>Гулькевичский район</c:v>
                </c:pt>
                <c:pt idx="24">
                  <c:v>г. Горячий ключ</c:v>
                </c:pt>
                <c:pt idx="25">
                  <c:v>Каневский район</c:v>
                </c:pt>
                <c:pt idx="26">
                  <c:v>Кущевский район</c:v>
                </c:pt>
                <c:pt idx="27">
                  <c:v>Апшеронский район</c:v>
                </c:pt>
                <c:pt idx="28">
                  <c:v>Новокубанский район</c:v>
                </c:pt>
                <c:pt idx="29">
                  <c:v>Выселковский район</c:v>
                </c:pt>
                <c:pt idx="30">
                  <c:v>Павловский район</c:v>
                </c:pt>
                <c:pt idx="31">
                  <c:v>Мостовский район</c:v>
                </c:pt>
                <c:pt idx="32">
                  <c:v>Ленинградский район</c:v>
                </c:pt>
                <c:pt idx="33">
                  <c:v>Отрадненский район</c:v>
                </c:pt>
                <c:pt idx="34">
                  <c:v>Брюховецкий район</c:v>
                </c:pt>
                <c:pt idx="35">
                  <c:v>Приморско-Ахтарский район</c:v>
                </c:pt>
                <c:pt idx="36">
                  <c:v>Калининский район</c:v>
                </c:pt>
                <c:pt idx="37">
                  <c:v>Тбилисский район</c:v>
                </c:pt>
                <c:pt idx="38">
                  <c:v>Новопокровский район</c:v>
                </c:pt>
                <c:pt idx="39">
                  <c:v>Белоглинский район</c:v>
                </c:pt>
                <c:pt idx="40">
                  <c:v>Староминский район</c:v>
                </c:pt>
                <c:pt idx="41">
                  <c:v>Успенский район</c:v>
                </c:pt>
                <c:pt idx="42">
                  <c:v>Щербиновский район</c:v>
                </c:pt>
                <c:pt idx="43">
                  <c:v>Крыловский район</c:v>
                </c:pt>
              </c:strCache>
            </c:strRef>
          </c:cat>
          <c:val>
            <c:numRef>
              <c:f>'Сводная таблица для диаграмм'!$D$276:$D$319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9</c:v>
                </c:pt>
                <c:pt idx="7">
                  <c:v>7</c:v>
                </c:pt>
                <c:pt idx="8">
                  <c:v>8</c:v>
                </c:pt>
                <c:pt idx="9">
                  <c:v>10</c:v>
                </c:pt>
                <c:pt idx="10">
                  <c:v>12</c:v>
                </c:pt>
                <c:pt idx="11">
                  <c:v>10</c:v>
                </c:pt>
                <c:pt idx="12">
                  <c:v>11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13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21</c:v>
                </c:pt>
                <c:pt idx="21">
                  <c:v>20</c:v>
                </c:pt>
                <c:pt idx="22">
                  <c:v>22</c:v>
                </c:pt>
                <c:pt idx="23">
                  <c:v>25</c:v>
                </c:pt>
                <c:pt idx="24">
                  <c:v>24</c:v>
                </c:pt>
                <c:pt idx="25">
                  <c:v>23</c:v>
                </c:pt>
                <c:pt idx="26">
                  <c:v>28</c:v>
                </c:pt>
                <c:pt idx="27">
                  <c:v>25</c:v>
                </c:pt>
                <c:pt idx="28">
                  <c:v>26</c:v>
                </c:pt>
                <c:pt idx="29">
                  <c:v>29</c:v>
                </c:pt>
                <c:pt idx="30">
                  <c:v>27</c:v>
                </c:pt>
                <c:pt idx="31">
                  <c:v>30</c:v>
                </c:pt>
                <c:pt idx="32">
                  <c:v>33</c:v>
                </c:pt>
                <c:pt idx="33">
                  <c:v>32</c:v>
                </c:pt>
                <c:pt idx="34">
                  <c:v>31</c:v>
                </c:pt>
                <c:pt idx="35">
                  <c:v>32</c:v>
                </c:pt>
                <c:pt idx="36">
                  <c:v>34</c:v>
                </c:pt>
                <c:pt idx="37">
                  <c:v>35</c:v>
                </c:pt>
                <c:pt idx="38">
                  <c:v>37</c:v>
                </c:pt>
                <c:pt idx="39">
                  <c:v>36</c:v>
                </c:pt>
                <c:pt idx="40">
                  <c:v>37</c:v>
                </c:pt>
                <c:pt idx="41">
                  <c:v>39</c:v>
                </c:pt>
                <c:pt idx="42">
                  <c:v>38</c:v>
                </c:pt>
                <c:pt idx="4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0-4EEB-A48C-324D5AEB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679744"/>
        <c:axId val="131681280"/>
      </c:barChart>
      <c:catAx>
        <c:axId val="13167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1681280"/>
        <c:crosses val="autoZero"/>
        <c:auto val="1"/>
        <c:lblAlgn val="ctr"/>
        <c:lblOffset val="100"/>
        <c:noMultiLvlLbl val="0"/>
      </c:catAx>
      <c:valAx>
        <c:axId val="1316812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16797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2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диаграмм!СводнаяТаблица_рейт_по_показ_общ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1.2304250992768976E-2"/>
          <c:y val="9.5500070778640284E-2"/>
          <c:w val="0.98195376521060551"/>
          <c:h val="0.6626985717062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диаграмм'!$C$380:$C$381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диаграмм'!$B$382:$B$384</c:f>
              <c:strCache>
                <c:ptCount val="3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</c:strCache>
            </c:strRef>
          </c:cat>
          <c:val>
            <c:numRef>
              <c:f>'Сводная таблица для диаграмм'!$C$382:$C$384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E-4EF4-AA27-DA693CE18E9A}"/>
            </c:ext>
          </c:extLst>
        </c:ser>
        <c:ser>
          <c:idx val="1"/>
          <c:order val="1"/>
          <c:tx>
            <c:strRef>
              <c:f>'Сводная таблица для диаграмм'!$D$380:$D$381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диаграмм'!$B$382:$B$384</c:f>
              <c:strCache>
                <c:ptCount val="3"/>
                <c:pt idx="0">
                  <c:v>Абинский район</c:v>
                </c:pt>
                <c:pt idx="1">
                  <c:v>Апшеронский район</c:v>
                </c:pt>
                <c:pt idx="2">
                  <c:v>Белоглинский район</c:v>
                </c:pt>
              </c:strCache>
            </c:strRef>
          </c:cat>
          <c:val>
            <c:numRef>
              <c:f>'Сводная таблица для диаграмм'!$D$382:$D$384</c:f>
              <c:numCache>
                <c:formatCode>General</c:formatCode>
                <c:ptCount val="3"/>
                <c:pt idx="0">
                  <c:v>8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4-4CBB-B01C-F77E3D636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969984"/>
        <c:axId val="134992256"/>
      </c:barChart>
      <c:catAx>
        <c:axId val="13496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3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4992256"/>
        <c:crosses val="autoZero"/>
        <c:auto val="1"/>
        <c:lblAlgn val="ctr"/>
        <c:lblOffset val="100"/>
        <c:noMultiLvlLbl val="0"/>
      </c:catAx>
      <c:valAx>
        <c:axId val="1349922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969984"/>
        <c:crosses val="autoZero"/>
        <c:crossBetween val="between"/>
      </c:valAx>
      <c:spPr>
        <a:noFill/>
      </c:spPr>
    </c:plotArea>
    <c:legend>
      <c:legendPos val="b"/>
      <c:layout/>
      <c:overlay val="0"/>
      <c:txPr>
        <a:bodyPr/>
        <a:lstStyle/>
        <a:p>
          <a:pPr>
            <a:defRPr sz="35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диаграмм!СводнаяТаблица_рейт_деталМО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  <a:ln>
            <a:noFill/>
          </a:ln>
        </c:spPr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"/>
        <c:spPr>
          <a:solidFill>
            <a:srgbClr val="FFC000"/>
          </a:solidFill>
          <a:ln>
            <a:noFill/>
          </a:ln>
        </c:spPr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1266602242406442E-3"/>
          <c:y val="0.11153394716663487"/>
          <c:w val="0.98432134750667055"/>
          <c:h val="0.76330279198280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диаграмм'!$C$482:$C$483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диаграмм'!$B$484</c:f>
              <c:strCache>
                <c:ptCount val="1"/>
                <c:pt idx="0">
                  <c:v>Банковские офисы, ед. </c:v>
                </c:pt>
              </c:strCache>
            </c:strRef>
          </c:cat>
          <c:val>
            <c:numRef>
              <c:f>'Сводная таблица для диаграмм'!$C$484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4-4B33-9086-DC6C91044A17}"/>
            </c:ext>
          </c:extLst>
        </c:ser>
        <c:ser>
          <c:idx val="1"/>
          <c:order val="1"/>
          <c:tx>
            <c:strRef>
              <c:f>'Сводная таблица для диаграмм'!$D$482:$D$483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spPr/>
            <c:txPr>
              <a:bodyPr/>
              <a:lstStyle/>
              <a:p>
                <a:pPr>
                  <a:defRPr sz="3000">
                    <a:latin typeface="Arial" pitchFamily="34" charset="0"/>
                    <a:cs typeface="Arial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диаграмм'!$B$484</c:f>
              <c:strCache>
                <c:ptCount val="1"/>
                <c:pt idx="0">
                  <c:v>Банковские офисы, ед. </c:v>
                </c:pt>
              </c:strCache>
            </c:strRef>
          </c:cat>
          <c:val>
            <c:numRef>
              <c:f>'Сводная таблица для диаграмм'!$D$484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D-4584-8C85-D1D478A6D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039232"/>
        <c:axId val="135053312"/>
      </c:barChart>
      <c:catAx>
        <c:axId val="13503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5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5053312"/>
        <c:crosses val="autoZero"/>
        <c:auto val="1"/>
        <c:lblAlgn val="ctr"/>
        <c:lblOffset val="100"/>
        <c:noMultiLvlLbl val="0"/>
      </c:catAx>
      <c:valAx>
        <c:axId val="1350533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5039232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61019480529318937"/>
          <c:y val="5.3544976221887738E-2"/>
          <c:w val="0.30533526113520865"/>
          <c:h val="8.706614173228347E-2"/>
        </c:manualLayout>
      </c:layout>
      <c:overlay val="0"/>
      <c:txPr>
        <a:bodyPr/>
        <a:lstStyle/>
        <a:p>
          <a:pPr>
            <a:defRPr sz="3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 таблица_КрКр2вар</c:name>
    <c:fmtId val="2"/>
  </c:pivotSource>
  <c:chart>
    <c:title>
      <c:tx>
        <c:strRef>
          <c:f>'Сводная таблица для диаграмм'!$C$55</c:f>
          <c:strCache>
            <c:ptCount val="1"/>
            <c:pt idx="0">
              <c:v>Банкоматы, платежные терминалы, ед.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7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8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диаграмм'!$C$55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диаграмм'!$C$55</c:f>
              <c:strCache>
                <c:ptCount val="3"/>
                <c:pt idx="0">
                  <c:v>Кореновский район</c:v>
                </c:pt>
                <c:pt idx="1">
                  <c:v>Курганинский район</c:v>
                </c:pt>
                <c:pt idx="2">
                  <c:v>Новокубанский район</c:v>
                </c:pt>
              </c:strCache>
            </c:strRef>
          </c:cat>
          <c:val>
            <c:numRef>
              <c:f>'Сводная таблица для диаграмм'!$C$55</c:f>
              <c:numCache>
                <c:formatCode>General</c:formatCode>
                <c:ptCount val="3"/>
                <c:pt idx="0">
                  <c:v>94</c:v>
                </c:pt>
                <c:pt idx="1">
                  <c:v>68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9-45C9-A149-AE9D74373A40}"/>
            </c:ext>
          </c:extLst>
        </c:ser>
        <c:ser>
          <c:idx val="1"/>
          <c:order val="1"/>
          <c:tx>
            <c:strRef>
              <c:f>'Сводная таблица для диаграмм'!$C$55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диаграмм'!$C$55</c:f>
              <c:strCache>
                <c:ptCount val="3"/>
                <c:pt idx="0">
                  <c:v>Кореновский район</c:v>
                </c:pt>
                <c:pt idx="1">
                  <c:v>Курганинский район</c:v>
                </c:pt>
                <c:pt idx="2">
                  <c:v>Новокубанский район</c:v>
                </c:pt>
              </c:strCache>
            </c:strRef>
          </c:cat>
          <c:val>
            <c:numRef>
              <c:f>'Сводная таблица для диаграмм'!$C$55</c:f>
              <c:numCache>
                <c:formatCode>General</c:formatCode>
                <c:ptCount val="3"/>
                <c:pt idx="0">
                  <c:v>89</c:v>
                </c:pt>
                <c:pt idx="1">
                  <c:v>66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BD-4316-A75A-FBB54FE3C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263296"/>
        <c:axId val="132269184"/>
      </c:barChart>
      <c:catAx>
        <c:axId val="1322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2269184"/>
        <c:crosses val="autoZero"/>
        <c:auto val="1"/>
        <c:lblAlgn val="ctr"/>
        <c:lblOffset val="100"/>
        <c:noMultiLvlLbl val="0"/>
      </c:catAx>
      <c:valAx>
        <c:axId val="1322691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226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диаграмм!СводнаяТаблица_мун_ФО</c:name>
    <c:fmtId val="1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D347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диаграмм'!$C$163:$C$164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диаграмм'!$B$165:$B$169</c:f>
              <c:strCache>
                <c:ptCount val="5"/>
                <c:pt idx="0">
                  <c:v>Отделения почтовой связи, ед.</c:v>
                </c:pt>
                <c:pt idx="1">
                  <c:v>Офисы МФО, КПК, СКПК, ед.</c:v>
                </c:pt>
                <c:pt idx="2">
                  <c:v>Офисы страховых компаний, ед.</c:v>
                </c:pt>
                <c:pt idx="3">
                  <c:v>Банковские офисы, ед. </c:v>
                </c:pt>
                <c:pt idx="4">
                  <c:v>Офисы банков в ОПС, ед.</c:v>
                </c:pt>
              </c:strCache>
            </c:strRef>
          </c:cat>
          <c:val>
            <c:numRef>
              <c:f>'Сводная таблица для диаграмм'!$C$165:$C$169</c:f>
              <c:numCache>
                <c:formatCode>General</c:formatCode>
                <c:ptCount val="5"/>
                <c:pt idx="0">
                  <c:v>19</c:v>
                </c:pt>
                <c:pt idx="1">
                  <c:v>15</c:v>
                </c:pt>
                <c:pt idx="2">
                  <c:v>27</c:v>
                </c:pt>
                <c:pt idx="3">
                  <c:v>11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9-46B9-B319-9811FFADAB5A}"/>
            </c:ext>
          </c:extLst>
        </c:ser>
        <c:ser>
          <c:idx val="1"/>
          <c:order val="1"/>
          <c:tx>
            <c:strRef>
              <c:f>'Сводная таблица для диаграмм'!$D$163:$D$164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диаграмм'!$B$165:$B$169</c:f>
              <c:strCache>
                <c:ptCount val="5"/>
                <c:pt idx="0">
                  <c:v>Отделения почтовой связи, ед.</c:v>
                </c:pt>
                <c:pt idx="1">
                  <c:v>Офисы МФО, КПК, СКПК, ед.</c:v>
                </c:pt>
                <c:pt idx="2">
                  <c:v>Офисы страховых компаний, ед.</c:v>
                </c:pt>
                <c:pt idx="3">
                  <c:v>Банковские офисы, ед. </c:v>
                </c:pt>
                <c:pt idx="4">
                  <c:v>Офисы банков в ОПС, ед.</c:v>
                </c:pt>
              </c:strCache>
            </c:strRef>
          </c:cat>
          <c:val>
            <c:numRef>
              <c:f>'Сводная таблица для диаграмм'!$D$165:$D$169</c:f>
              <c:numCache>
                <c:formatCode>General</c:formatCode>
                <c:ptCount val="5"/>
                <c:pt idx="0">
                  <c:v>22</c:v>
                </c:pt>
                <c:pt idx="1">
                  <c:v>13</c:v>
                </c:pt>
                <c:pt idx="2">
                  <c:v>31</c:v>
                </c:pt>
                <c:pt idx="3">
                  <c:v>11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E-412B-9F62-69F962935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369792"/>
        <c:axId val="132375680"/>
      </c:barChart>
      <c:catAx>
        <c:axId val="132369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2375680"/>
        <c:crosses val="autoZero"/>
        <c:auto val="1"/>
        <c:lblAlgn val="ctr"/>
        <c:lblOffset val="100"/>
        <c:noMultiLvlLbl val="0"/>
      </c:catAx>
      <c:valAx>
        <c:axId val="1323756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2369792"/>
        <c:crosses val="autoZero"/>
        <c:crossBetween val="between"/>
      </c:valAx>
      <c:spPr>
        <a:noFill/>
      </c:spPr>
    </c:plotArea>
    <c:legend>
      <c:legendPos val="b"/>
      <c:layout/>
      <c:overlay val="0"/>
      <c:txPr>
        <a:bodyPr/>
        <a:lstStyle/>
        <a:p>
          <a:pPr>
            <a:defRPr sz="2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диаграмм!СводнаяТаблица_мун_банк</c:name>
    <c:fmtId val="12"/>
  </c:pivotSource>
  <c:chart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4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5"/>
        <c:spPr>
          <a:solidFill>
            <a:schemeClr val="bg1">
              <a:lumMod val="65000"/>
            </a:schemeClr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6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7"/>
        <c:spPr>
          <a:solidFill>
            <a:schemeClr val="bg1">
              <a:lumMod val="65000"/>
            </a:schemeClr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8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strRef>
              <c:f>'Сводная таблица для диаграмм'!$C$153:$C$154</c:f>
              <c:strCache>
                <c:ptCount val="1"/>
                <c:pt idx="0">
                  <c:v>Банкоматы, платежные терминалы, ед.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9-4E3F-91F9-5E5AA3576E0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9-4E3F-91F9-5E5AA3576E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'Сводная таблица для диаграмм'!$B$155:$B$156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диаграмм'!$C$155:$C$156</c:f>
              <c:numCache>
                <c:formatCode>General</c:formatCode>
                <c:ptCount val="2"/>
                <c:pt idx="0">
                  <c:v>83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5-4C28-B743-A9A0D3EDC79F}"/>
            </c:ext>
          </c:extLst>
        </c:ser>
        <c:ser>
          <c:idx val="1"/>
          <c:order val="1"/>
          <c:tx>
            <c:strRef>
              <c:f>'Сводная таблица для диаграмм'!$D$153:$D$154</c:f>
              <c:strCache>
                <c:ptCount val="1"/>
                <c:pt idx="0">
                  <c:v>Банкоматы и кассы БПА, ед.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F9-4E3F-91F9-5E5AA3576E0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F9-4E3F-91F9-5E5AA3576E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'Сводная таблица для диаграмм'!$B$155:$B$156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диаграмм'!$D$155:$D$156</c:f>
              <c:numCache>
                <c:formatCode>General</c:formatCode>
                <c:ptCount val="2"/>
                <c:pt idx="0">
                  <c:v>193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5-4C28-B743-A9A0D3ED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диаграмм!СводнаяТаблица_мун_с_накоп</c:name>
    <c:fmtId val="7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'Сводная таблица для диаграмм'!$C$108:$C$109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диаграмм'!$B$110</c:f>
              <c:strCache>
                <c:ptCount val="1"/>
                <c:pt idx="0">
                  <c:v>Электронные терминалы, ед.</c:v>
                </c:pt>
              </c:strCache>
            </c:strRef>
          </c:cat>
          <c:val>
            <c:numRef>
              <c:f>'Сводная таблица для диаграмм'!$C$110</c:f>
              <c:numCache>
                <c:formatCode>General</c:formatCode>
                <c:ptCount val="1"/>
                <c:pt idx="0">
                  <c:v>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C-4C50-887F-B8EBD237717F}"/>
            </c:ext>
          </c:extLst>
        </c:ser>
        <c:ser>
          <c:idx val="1"/>
          <c:order val="1"/>
          <c:tx>
            <c:strRef>
              <c:f>'Сводная таблица для диаграмм'!$D$108:$D$109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диаграмм'!$B$110</c:f>
              <c:strCache>
                <c:ptCount val="1"/>
                <c:pt idx="0">
                  <c:v>Электронные терминалы, ед.</c:v>
                </c:pt>
              </c:strCache>
            </c:strRef>
          </c:cat>
          <c:val>
            <c:numRef>
              <c:f>'Сводная таблица для диаграмм'!$D$110</c:f>
              <c:numCache>
                <c:formatCode>General</c:formatCode>
                <c:ptCount val="1"/>
                <c:pt idx="0">
                  <c:v>1637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4-422C-8F2F-A61A26E1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537024"/>
        <c:axId val="150541600"/>
      </c:barChart>
      <c:catAx>
        <c:axId val="150537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0541600"/>
        <c:crosses val="autoZero"/>
        <c:auto val="1"/>
        <c:lblAlgn val="ctr"/>
        <c:lblOffset val="100"/>
        <c:noMultiLvlLbl val="0"/>
      </c:catAx>
      <c:valAx>
        <c:axId val="150541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053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диаграмм!СводнаяТаблица_обеспеч_ТСТ</c:name>
    <c:fmtId val="18"/>
  </c:pivotSource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marker>
          <c:symbol val="none"/>
        </c:marker>
        <c:dLbl>
          <c:idx val="0"/>
          <c:spPr/>
          <c:txPr>
            <a:bodyPr vertOverflow="overflow" horzOverflow="overflow">
              <a:noAutofit/>
            </a:bodyPr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bg1">
              <a:lumMod val="65000"/>
            </a:schemeClr>
          </a:solidFill>
        </c:spPr>
        <c:marker>
          <c:symbol val="none"/>
        </c:marker>
      </c:pivotFmt>
      <c:pivotFmt>
        <c:idx val="7"/>
        <c:spPr>
          <a:solidFill>
            <a:srgbClr val="FFFF00"/>
          </a:solidFill>
        </c:spPr>
      </c:pivotFmt>
      <c:pivotFmt>
        <c:idx val="8"/>
        <c:spPr>
          <a:solidFill>
            <a:schemeClr val="bg1">
              <a:lumMod val="6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-2.9554996583430759E-2"/>
              <c:y val="4.9838194052212244E-2"/>
            </c:manualLayout>
          </c:layout>
          <c:spPr/>
          <c:txPr>
            <a:bodyPr vertOverflow="overflow" horzOverflow="overflow">
              <a:noAutofit/>
            </a:bodyPr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7.2733072128445556E-2"/>
                  <c:h val="9.2556646096965844E-2"/>
                </c:manualLayout>
              </c15:layout>
            </c:ext>
          </c:extLst>
        </c:dLbl>
      </c:pivotFmt>
      <c:pivotFmt>
        <c:idx val="9"/>
        <c:spPr>
          <a:solidFill>
            <a:srgbClr val="FFC000"/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9.2359364323220759E-3"/>
              <c:y val="-3.7378645539159344E-2"/>
            </c:manualLayout>
          </c:layout>
          <c:spPr/>
          <c:txPr>
            <a:bodyPr vertOverflow="overflow" horzOverflow="overflow">
              <a:noAutofit/>
            </a:bodyPr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8.1073050002923502E-2"/>
                  <c:h val="8.8996775093236391E-2"/>
                </c:manualLayout>
              </c15:layout>
            </c:ext>
          </c:extLst>
        </c:dLbl>
      </c:pivotFmt>
      <c:pivotFmt>
        <c:idx val="10"/>
        <c:spPr>
          <a:solidFill>
            <a:srgbClr val="FFC000"/>
          </a:solidFill>
        </c:spPr>
      </c:pivotFmt>
      <c:pivotFmt>
        <c:idx val="11"/>
        <c:spPr>
          <a:solidFill>
            <a:schemeClr val="bg1">
              <a:lumMod val="85000"/>
            </a:schemeClr>
          </a:solidFill>
        </c:spP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spPr>
          <a:solidFill>
            <a:schemeClr val="bg1">
              <a:lumMod val="6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-3.3249371156359675E-2"/>
              <c:y val="-7.1197420074589112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65000"/>
            </a:schemeClr>
          </a:solidFill>
        </c:spPr>
      </c:pivotFmt>
      <c:pivotFmt>
        <c:idx val="16"/>
      </c:pivotFmt>
      <c:pivotFmt>
        <c:idx val="17"/>
        <c:spPr>
          <a:solidFill>
            <a:srgbClr val="FFC000"/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dLbl>
          <c:idx val="0"/>
          <c:layout>
            <c:manualLayout>
              <c:x val="-2.1949046527081937E-2"/>
              <c:y val="-0.1358923176434774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rgbClr val="FFD347"/>
          </a:solidFill>
          <a:ln>
            <a:solidFill>
              <a:schemeClr val="tx1">
                <a:lumMod val="50000"/>
                <a:lumOff val="50000"/>
              </a:schemeClr>
            </a:solidFill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FFC000"/>
          </a:solidFill>
          <a:ln>
            <a:solidFill>
              <a:schemeClr val="bg1">
                <a:lumMod val="50000"/>
              </a:schemeClr>
            </a:solidFill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</c:pivotFmt>
      <c:pivotFmt>
        <c:idx val="25"/>
      </c:pivotFmt>
      <c:pivotFmt>
        <c:idx val="26"/>
        <c:spPr>
          <a:solidFill>
            <a:schemeClr val="bg1">
              <a:lumMod val="65000"/>
            </a:schemeClr>
          </a:solidFill>
        </c:spPr>
      </c:pivotFmt>
      <c:pivotFmt>
        <c:idx val="27"/>
        <c:spPr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c:spP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spPr>
          <a:solidFill>
            <a:schemeClr val="bg1">
              <a:lumMod val="65000"/>
            </a:schemeClr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rgbClr val="FFC000"/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4"/>
        <c:spPr>
          <a:solidFill>
            <a:schemeClr val="bg1">
              <a:lumMod val="65000"/>
            </a:schemeClr>
          </a:solidFill>
        </c:spPr>
      </c:pivotFmt>
      <c:pivotFmt>
        <c:idx val="35"/>
      </c:pivotFmt>
    </c:pivotFmts>
    <c:plotArea>
      <c:layout/>
      <c:doughnutChart>
        <c:varyColors val="1"/>
        <c:ser>
          <c:idx val="0"/>
          <c:order val="0"/>
          <c:tx>
            <c:strRef>
              <c:f>'Сводная таблица для диаграмм'!$C$195:$C$196</c:f>
              <c:strCache>
                <c:ptCount val="1"/>
                <c:pt idx="0">
                  <c:v>ТСТ с Cash-Out, ед. на тыс. жителей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explosion val="5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FA2-4DBB-904D-8E232FFB6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A2-4DBB-904D-8E232FFB6B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'Сводная таблица для диаграмм'!$B$197:$B$198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диаграмм'!$C$197:$C$198</c:f>
              <c:numCache>
                <c:formatCode>General</c:formatCode>
                <c:ptCount val="2"/>
                <c:pt idx="0">
                  <c:v>0.4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2-4DBB-904D-8E232FFB6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диаграмм!СводнаяТаблица_обесп_безнал</c:name>
    <c:fmtId val="11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8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8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8"/>
      </c:pivotFmt>
      <c:pivotFmt>
        <c:idx val="19"/>
        <c:spPr>
          <a:solidFill>
            <a:schemeClr val="bg1">
              <a:lumMod val="65000"/>
            </a:schemeClr>
          </a:solidFill>
        </c:spPr>
      </c:pivotFmt>
    </c:pivotFmts>
    <c:plotArea>
      <c:layout>
        <c:manualLayout>
          <c:layoutTarget val="inner"/>
          <c:xMode val="edge"/>
          <c:yMode val="edge"/>
          <c:x val="0"/>
          <c:y val="2.0329302688910447E-2"/>
          <c:w val="0.9643631842284015"/>
          <c:h val="0.91081606215731592"/>
        </c:manualLayout>
      </c:layout>
      <c:doughnutChart>
        <c:varyColors val="1"/>
        <c:ser>
          <c:idx val="0"/>
          <c:order val="0"/>
          <c:tx>
            <c:strRef>
              <c:f>'Сводная таблица для диаграмм'!$C$176:$C$177</c:f>
              <c:strCache>
                <c:ptCount val="1"/>
                <c:pt idx="0">
                  <c:v>Обеспеченность банкоматами и кассами БПА, ед. на тыс. жителей 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explosion val="7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5DB-4E3E-ABF4-A22139229B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'Сводная таблица для диаграмм'!$B$178:$B$179</c:f>
              <c:strCache>
                <c:ptCount val="2"/>
                <c:pt idx="0">
                  <c:v>01.01.2022</c:v>
                </c:pt>
                <c:pt idx="1">
                  <c:v>01.01.2023</c:v>
                </c:pt>
              </c:strCache>
            </c:strRef>
          </c:cat>
          <c:val>
            <c:numRef>
              <c:f>'Сводная таблица для диаграмм'!$C$178:$C$179</c:f>
              <c:numCache>
                <c:formatCode>General</c:formatCode>
                <c:ptCount val="2"/>
                <c:pt idx="0">
                  <c:v>2.2000000000000002</c:v>
                </c:pt>
                <c:pt idx="1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E3E-ABF4-A22139229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диаграмм!СводнаяТаблиц_обеспеч_офис</c:name>
    <c:fmtId val="14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</c:pivotFmt>
      <c:pivotFmt>
        <c:idx val="10"/>
        <c:spPr>
          <a:solidFill>
            <a:srgbClr val="FFC000"/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65000"/>
            </a:schemeClr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диаграмм'!$C$185:$C$186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диаграмм'!$B$187</c:f>
              <c:strCache>
                <c:ptCount val="1"/>
                <c:pt idx="0">
                  <c:v>Обеспеченность финансовыми организациями,  ед. на тыс. жителей</c:v>
                </c:pt>
              </c:strCache>
            </c:strRef>
          </c:cat>
          <c:val>
            <c:numRef>
              <c:f>'Сводная таблица для диаграмм'!$C$187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7-40B3-A42A-71653D1FE145}"/>
            </c:ext>
          </c:extLst>
        </c:ser>
        <c:ser>
          <c:idx val="1"/>
          <c:order val="1"/>
          <c:tx>
            <c:strRef>
              <c:f>'Сводная таблица для диаграмм'!$D$185:$D$186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диаграмм'!$B$187</c:f>
              <c:strCache>
                <c:ptCount val="1"/>
                <c:pt idx="0">
                  <c:v>Обеспеченность финансовыми организациями,  ед. на тыс. жителей</c:v>
                </c:pt>
              </c:strCache>
            </c:strRef>
          </c:cat>
          <c:val>
            <c:numRef>
              <c:f>'Сводная таблица для диаграмм'!$D$187</c:f>
              <c:numCache>
                <c:formatCode>General</c:formatCode>
                <c:ptCount val="1"/>
                <c:pt idx="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A-4948-81EB-698C930F5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28576"/>
        <c:axId val="135130112"/>
      </c:barChart>
      <c:catAx>
        <c:axId val="13512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5130112"/>
        <c:crosses val="autoZero"/>
        <c:auto val="1"/>
        <c:lblAlgn val="ctr"/>
        <c:lblOffset val="100"/>
        <c:noMultiLvlLbl val="0"/>
      </c:catAx>
      <c:valAx>
        <c:axId val="1351301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51285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МО КК 24.07.2023 корр-ка Индекс ФД.xlsx]Сводная таблица для диаграмм!СводнаяТаблица_обеспеч_БООПС</c:name>
    <c:fmtId val="17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диаграмм'!$C$214:$C$215</c:f>
              <c:strCache>
                <c:ptCount val="1"/>
                <c:pt idx="0">
                  <c:v>01.01.2022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диаграмм'!$B$216:$B$217</c:f>
              <c:strCache>
                <c:ptCount val="2"/>
                <c:pt idx="0">
                  <c:v>Банковские офисы, ед. на тыс. жителей </c:v>
                </c:pt>
                <c:pt idx="1">
                  <c:v>Обеспеченность ОПС,  ед. на тыс. жителей</c:v>
                </c:pt>
              </c:strCache>
            </c:strRef>
          </c:cat>
          <c:val>
            <c:numRef>
              <c:f>'Сводная таблица для диаграмм'!$C$216:$C$217</c:f>
              <c:numCache>
                <c:formatCode>General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6-4C3A-AC36-708A5E07ACB9}"/>
            </c:ext>
          </c:extLst>
        </c:ser>
        <c:ser>
          <c:idx val="1"/>
          <c:order val="1"/>
          <c:tx>
            <c:strRef>
              <c:f>'Сводная таблица для диаграмм'!$D$214:$D$215</c:f>
              <c:strCache>
                <c:ptCount val="1"/>
                <c:pt idx="0">
                  <c:v>01.01.2023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диаграмм'!$B$216:$B$217</c:f>
              <c:strCache>
                <c:ptCount val="2"/>
                <c:pt idx="0">
                  <c:v>Банковские офисы, ед. на тыс. жителей </c:v>
                </c:pt>
                <c:pt idx="1">
                  <c:v>Обеспеченность ОПС,  ед. на тыс. жителей</c:v>
                </c:pt>
              </c:strCache>
            </c:strRef>
          </c:cat>
          <c:val>
            <c:numRef>
              <c:f>'Сводная таблица для диаграмм'!$D$216:$D$217</c:f>
              <c:numCache>
                <c:formatCode>General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A-45A0-8CB5-44F34181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93728"/>
        <c:axId val="135195264"/>
      </c:barChart>
      <c:catAx>
        <c:axId val="135193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35195264"/>
        <c:crosses val="autoZero"/>
        <c:auto val="1"/>
        <c:lblAlgn val="ctr"/>
        <c:lblOffset val="100"/>
        <c:noMultiLvlLbl val="0"/>
      </c:catAx>
      <c:valAx>
        <c:axId val="1351952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519372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40531784700605694"/>
          <c:y val="0.92857149999989996"/>
          <c:w val="0.59302590919433784"/>
          <c:h val="7.1428500000099995E-2"/>
        </c:manualLayout>
      </c:layout>
      <c:overlay val="0"/>
      <c:txPr>
        <a:bodyPr/>
        <a:lstStyle/>
        <a:p>
          <a:pPr>
            <a:defRPr sz="2000">
              <a:latin typeface="Arial" panose="020B0604020202020204" pitchFamily="34" charset="0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&#1054;&#1073;&#1077;&#1089;&#1087;&#1077;&#1095;&#1077;&#1085;&#1085;&#1086;&#1089;&#1090;&#1100;!A1"/><Relationship Id="rId7" Type="http://schemas.openxmlformats.org/officeDocument/2006/relationships/image" Target="../media/image3.gif"/><Relationship Id="rId2" Type="http://schemas.openxmlformats.org/officeDocument/2006/relationships/hyperlink" Target="#&#1052;&#1091;&#1085;&#1080;&#1094;&#1080;&#1087;&#1072;&#1083;&#1080;&#1090;&#1077;&#1090;&#1099;!A1"/><Relationship Id="rId1" Type="http://schemas.openxmlformats.org/officeDocument/2006/relationships/hyperlink" Target="#'&#1050;&#1088;&#1072;&#1089;&#1085;&#1086;&#1076;&#1072;&#1088;&#1089;&#1082;&#1080;&#1081; &#1082;&#1088;&#1072;&#1081;'!A1"/><Relationship Id="rId6" Type="http://schemas.openxmlformats.org/officeDocument/2006/relationships/image" Target="../media/image2.gif"/><Relationship Id="rId5" Type="http://schemas.openxmlformats.org/officeDocument/2006/relationships/image" Target="../media/image1.gif"/><Relationship Id="rId4" Type="http://schemas.openxmlformats.org/officeDocument/2006/relationships/hyperlink" Target="#'&#1056;&#1077;&#1081;&#1090;&#1080;&#1085;&#1075; &#1052;&#1054; &#1086;&#1073;&#1097;&#1080;&#1081;'!A1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1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hyperlink" Target="&#1044;&#1072;&#1096;&#1073;&#1086;&#1088;&#1076;%20&#1070;&#1060;&#1054;%20&#1057;&#1050;&#1060;&#1054;.xlsx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hyperlink" Target="&#1044;&#1072;&#1096;&#1073;&#1086;&#1088;&#1076;%20&#1070;&#1060;&#1054;%20&#1057;&#1050;&#1060;&#1054;.xlsx" TargetMode="External"/><Relationship Id="rId1" Type="http://schemas.openxmlformats.org/officeDocument/2006/relationships/image" Target="../media/image4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4.png"/><Relationship Id="rId5" Type="http://schemas.openxmlformats.org/officeDocument/2006/relationships/image" Target="../media/image10.png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4.png"/><Relationship Id="rId1" Type="http://schemas.openxmlformats.org/officeDocument/2006/relationships/chart" Target="../charts/chart6.xml"/><Relationship Id="rId6" Type="http://schemas.openxmlformats.org/officeDocument/2006/relationships/image" Target="../media/image11.png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&#1054;&#1073;&#1097;&#1080;&#1081; &#1088;&#1077;&#1081;&#1090;&#1080;&#1085;&#1075; &#1087;&#1086; &#1087;&#1086;&#1082;&#1072;&#1079;&#1072;&#1090;&#1077;&#1083;&#1103;&#1084;'!A1"/><Relationship Id="rId2" Type="http://schemas.openxmlformats.org/officeDocument/2006/relationships/chart" Target="../charts/chart10.xml"/><Relationship Id="rId1" Type="http://schemas.openxmlformats.org/officeDocument/2006/relationships/image" Target="../media/image4.png"/><Relationship Id="rId5" Type="http://schemas.openxmlformats.org/officeDocument/2006/relationships/image" Target="../media/image12.png"/><Relationship Id="rId4" Type="http://schemas.openxmlformats.org/officeDocument/2006/relationships/hyperlink" Target="#'&#1063;&#1072;&#1089;&#1090;&#1085;&#1099;&#1081; &#1088;&#1077;&#1081;&#1090;&#1080;&#1085;&#1075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1.xml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2.xml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398317</xdr:colOff>
      <xdr:row>10</xdr:row>
      <xdr:rowOff>259773</xdr:rowOff>
    </xdr:from>
    <xdr:to>
      <xdr:col>19</xdr:col>
      <xdr:colOff>398317</xdr:colOff>
      <xdr:row>15</xdr:row>
      <xdr:rowOff>69273</xdr:rowOff>
    </xdr:to>
    <xdr:sp macro="" textlink="">
      <xdr:nvSpPr>
        <xdr:cNvPr id="5" name="TextBox 4"/>
        <xdr:cNvSpPr txBox="1"/>
      </xdr:nvSpPr>
      <xdr:spPr>
        <a:xfrm>
          <a:off x="11308772" y="1818409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18</xdr:col>
      <xdr:colOff>396586</xdr:colOff>
      <xdr:row>21</xdr:row>
      <xdr:rowOff>51954</xdr:rowOff>
    </xdr:from>
    <xdr:to>
      <xdr:col>19</xdr:col>
      <xdr:colOff>396586</xdr:colOff>
      <xdr:row>25</xdr:row>
      <xdr:rowOff>124690</xdr:rowOff>
    </xdr:to>
    <xdr:sp macro="" textlink="">
      <xdr:nvSpPr>
        <xdr:cNvPr id="26" name="TextBox 25"/>
        <xdr:cNvSpPr txBox="1"/>
      </xdr:nvSpPr>
      <xdr:spPr>
        <a:xfrm>
          <a:off x="11307041" y="3325090"/>
          <a:ext cx="606136" cy="696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18</xdr:col>
      <xdr:colOff>375803</xdr:colOff>
      <xdr:row>31</xdr:row>
      <xdr:rowOff>34636</xdr:rowOff>
    </xdr:from>
    <xdr:to>
      <xdr:col>19</xdr:col>
      <xdr:colOff>375803</xdr:colOff>
      <xdr:row>36</xdr:row>
      <xdr:rowOff>17318</xdr:rowOff>
    </xdr:to>
    <xdr:sp macro="" textlink="">
      <xdr:nvSpPr>
        <xdr:cNvPr id="27" name="TextBox 26"/>
        <xdr:cNvSpPr txBox="1"/>
      </xdr:nvSpPr>
      <xdr:spPr>
        <a:xfrm>
          <a:off x="11286258" y="4866409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18</xdr:col>
      <xdr:colOff>381000</xdr:colOff>
      <xdr:row>40</xdr:row>
      <xdr:rowOff>150668</xdr:rowOff>
    </xdr:from>
    <xdr:to>
      <xdr:col>19</xdr:col>
      <xdr:colOff>381000</xdr:colOff>
      <xdr:row>45</xdr:row>
      <xdr:rowOff>133349</xdr:rowOff>
    </xdr:to>
    <xdr:sp macro="" textlink="">
      <xdr:nvSpPr>
        <xdr:cNvPr id="28" name="TextBox 27"/>
        <xdr:cNvSpPr txBox="1"/>
      </xdr:nvSpPr>
      <xdr:spPr>
        <a:xfrm>
          <a:off x="11291455" y="6385213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0</xdr:col>
      <xdr:colOff>15877</xdr:colOff>
      <xdr:row>0</xdr:row>
      <xdr:rowOff>12576</xdr:rowOff>
    </xdr:from>
    <xdr:to>
      <xdr:col>36</xdr:col>
      <xdr:colOff>280555</xdr:colOff>
      <xdr:row>61</xdr:row>
      <xdr:rowOff>38076</xdr:rowOff>
    </xdr:to>
    <xdr:grpSp>
      <xdr:nvGrpSpPr>
        <xdr:cNvPr id="13" name="Группа 12"/>
        <xdr:cNvGrpSpPr/>
      </xdr:nvGrpSpPr>
      <xdr:grpSpPr>
        <a:xfrm>
          <a:off x="15877" y="12576"/>
          <a:ext cx="22308249" cy="10149214"/>
          <a:chOff x="206375" y="133802"/>
          <a:chExt cx="21960896" cy="16514875"/>
        </a:xfrm>
      </xdr:grpSpPr>
      <xdr:sp macro="" textlink="">
        <xdr:nvSpPr>
          <xdr:cNvPr id="2" name="Прямоугольник 1"/>
          <xdr:cNvSpPr/>
        </xdr:nvSpPr>
        <xdr:spPr>
          <a:xfrm>
            <a:off x="206375" y="133802"/>
            <a:ext cx="21960896" cy="16514875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3" name="Скругленный прямоугольник 2"/>
          <xdr:cNvSpPr/>
        </xdr:nvSpPr>
        <xdr:spPr>
          <a:xfrm>
            <a:off x="535132" y="2804668"/>
            <a:ext cx="17183348" cy="12737913"/>
          </a:xfrm>
          <a:prstGeom prst="roundRect">
            <a:avLst/>
          </a:prstGeom>
          <a:solidFill>
            <a:schemeClr val="bg1">
              <a:lumMod val="95000"/>
            </a:schemeClr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[0]!TextBox17_Щелчок" textlink="">
        <xdr:nvSpPr>
          <xdr:cNvPr id="18" name="TextBox 17">
            <a:hlinkClick xmlns:r="http://schemas.openxmlformats.org/officeDocument/2006/relationships" r:id="rId1"/>
          </xdr:cNvPr>
          <xdr:cNvSpPr txBox="1"/>
        </xdr:nvSpPr>
        <xdr:spPr>
          <a:xfrm>
            <a:off x="11328280" y="3839488"/>
            <a:ext cx="5955263" cy="1894494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ru-RU" sz="4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Краснодарский край       </a:t>
            </a:r>
            <a:r>
              <a:rPr lang="ru-RU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(в разрезе муниципалитетов)</a:t>
            </a:r>
          </a:p>
        </xdr:txBody>
      </xdr:sp>
      <xdr:sp macro="[0]!TextBox17_Щелчок" textlink="">
        <xdr:nvSpPr>
          <xdr:cNvPr id="8" name="TextBox 7">
            <a:hlinkClick xmlns:r="http://schemas.openxmlformats.org/officeDocument/2006/relationships" r:id="rId2"/>
          </xdr:cNvPr>
          <xdr:cNvSpPr txBox="1"/>
        </xdr:nvSpPr>
        <xdr:spPr>
          <a:xfrm>
            <a:off x="11559487" y="6895126"/>
            <a:ext cx="5751599" cy="1802826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8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ru-RU" sz="4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Муниципалитеты</a:t>
            </a:r>
          </a:p>
        </xdr:txBody>
      </xdr:sp>
      <xdr:sp macro="[0]!TextBox17_Щелчок" textlink="">
        <xdr:nvSpPr>
          <xdr:cNvPr id="10" name="TextBox 9">
            <a:hlinkClick xmlns:r="http://schemas.openxmlformats.org/officeDocument/2006/relationships" r:id="rId3"/>
          </xdr:cNvPr>
          <xdr:cNvSpPr txBox="1"/>
        </xdr:nvSpPr>
        <xdr:spPr>
          <a:xfrm>
            <a:off x="11641282" y="9818772"/>
            <a:ext cx="5664777" cy="1751478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8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ru-RU" sz="4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Обеспеченность</a:t>
            </a:r>
          </a:p>
        </xdr:txBody>
      </xdr:sp>
      <xdr:sp macro="[0]!TextBox17_Щелчок" textlink="">
        <xdr:nvSpPr>
          <xdr:cNvPr id="12" name="TextBox 11">
            <a:hlinkClick xmlns:r="http://schemas.openxmlformats.org/officeDocument/2006/relationships" r:id="rId4"/>
          </xdr:cNvPr>
          <xdr:cNvSpPr txBox="1"/>
        </xdr:nvSpPr>
        <xdr:spPr>
          <a:xfrm>
            <a:off x="11263310" y="12547050"/>
            <a:ext cx="6054871" cy="1856356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Рейтинги МО</a:t>
            </a:r>
          </a:p>
        </xdr:txBody>
      </xdr:sp>
      <xdr:sp macro="" textlink="">
        <xdr:nvSpPr>
          <xdr:cNvPr id="15" name="Прямоугольник: скругленные углы 58">
            <a:extLst>
              <a:ext uri="{FF2B5EF4-FFF2-40B4-BE49-F238E27FC236}">
                <a16:creationId xmlns:a16="http://schemas.microsoft.com/office/drawing/2014/main" id="{00000000-0008-0000-0400-00003B000000}"/>
              </a:ext>
            </a:extLst>
          </xdr:cNvPr>
          <xdr:cNvSpPr/>
        </xdr:nvSpPr>
        <xdr:spPr>
          <a:xfrm>
            <a:off x="640771" y="498177"/>
            <a:ext cx="21370636" cy="1467283"/>
          </a:xfrm>
          <a:prstGeom prst="roundRect">
            <a:avLst/>
          </a:prstGeom>
          <a:solidFill>
            <a:srgbClr val="FFC000"/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21" name="Прямоугольник 20">
            <a:extLst>
              <a:ext uri="{FF2B5EF4-FFF2-40B4-BE49-F238E27FC236}">
                <a16:creationId xmlns:a16="http://schemas.microsoft.com/office/drawing/2014/main" id="{00000000-0008-0000-0400-00003E000000}"/>
              </a:ext>
            </a:extLst>
          </xdr:cNvPr>
          <xdr:cNvSpPr/>
        </xdr:nvSpPr>
        <xdr:spPr>
          <a:xfrm>
            <a:off x="1610445" y="518045"/>
            <a:ext cx="17456873" cy="1387670"/>
          </a:xfrm>
          <a:prstGeom prst="rect">
            <a:avLst/>
          </a:prstGeom>
          <a:ln>
            <a:noFill/>
          </a:ln>
        </xdr:spPr>
        <xdr:txBody>
          <a:bodyPr wrap="square" anchor="ctr">
            <a:noAutofit/>
          </a:bodyPr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6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cs typeface="Arial" pitchFamily="34" charset="0"/>
              </a:rPr>
              <a:t>Доступность финансовых услуг на территории Краснодарского края</a:t>
            </a:r>
          </a:p>
        </xdr:txBody>
      </xdr:sp>
      <xdr:sp macro="" textlink="">
        <xdr:nvSpPr>
          <xdr:cNvPr id="23" name="Овал 22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648949" y="6882251"/>
            <a:ext cx="1440000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2</a:t>
            </a:r>
          </a:p>
        </xdr:txBody>
      </xdr:sp>
      <xdr:sp macro="" textlink="">
        <xdr:nvSpPr>
          <xdr:cNvPr id="22" name="Овал 21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631633" y="3853829"/>
            <a:ext cx="1439138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1</a:t>
            </a:r>
          </a:p>
        </xdr:txBody>
      </xdr:sp>
      <xdr:sp macro="" textlink="">
        <xdr:nvSpPr>
          <xdr:cNvPr id="24" name="Овал 23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737271" y="12509723"/>
            <a:ext cx="1440000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4</a:t>
            </a:r>
          </a:p>
        </xdr:txBody>
      </xdr:sp>
      <xdr:sp macro="" textlink="">
        <xdr:nvSpPr>
          <xdr:cNvPr id="25" name="Овал 24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732075" y="9751347"/>
            <a:ext cx="1440000" cy="1905563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3</a:t>
            </a:r>
          </a:p>
        </xdr:txBody>
      </xdr:sp>
      <xdr:grpSp>
        <xdr:nvGrpSpPr>
          <xdr:cNvPr id="4" name="Группа 3"/>
          <xdr:cNvGrpSpPr/>
        </xdr:nvGrpSpPr>
        <xdr:grpSpPr>
          <a:xfrm>
            <a:off x="18329129" y="2403340"/>
            <a:ext cx="3615865" cy="13139239"/>
            <a:chOff x="18881023" y="2229449"/>
            <a:chExt cx="3693348" cy="14905371"/>
          </a:xfrm>
        </xdr:grpSpPr>
        <xdr:sp macro="" textlink="">
          <xdr:nvSpPr>
            <xdr:cNvPr id="6" name="TextBox 5"/>
            <xdr:cNvSpPr txBox="1"/>
          </xdr:nvSpPr>
          <xdr:spPr>
            <a:xfrm>
              <a:off x="18881024" y="2229449"/>
              <a:ext cx="3677143" cy="1441134"/>
            </a:xfrm>
            <a:prstGeom prst="rect">
              <a:avLst/>
            </a:prstGeom>
            <a:solidFill>
              <a:srgbClr val="FFC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ru-RU" sz="16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Статистика национальной платежной системы </a:t>
              </a:r>
            </a:p>
          </xdr:txBody>
        </xdr:sp>
        <xdr:pic>
          <xdr:nvPicPr>
            <xdr:cNvPr id="31" name="Рисунок 30"/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792827" y="8985346"/>
              <a:ext cx="1838571" cy="2845935"/>
            </a:xfrm>
            <a:prstGeom prst="rect">
              <a:avLst/>
            </a:prstGeom>
          </xdr:spPr>
        </xdr:pic>
        <xdr:sp macro="" textlink="">
          <xdr:nvSpPr>
            <xdr:cNvPr id="32" name="TextBox 31"/>
            <xdr:cNvSpPr txBox="1"/>
          </xdr:nvSpPr>
          <xdr:spPr>
            <a:xfrm>
              <a:off x="18881023" y="7255677"/>
              <a:ext cx="3677143" cy="1441134"/>
            </a:xfrm>
            <a:prstGeom prst="rect">
              <a:avLst/>
            </a:prstGeom>
            <a:solidFill>
              <a:srgbClr val="FFC000"/>
            </a:solidFill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600" b="1" i="0" u="none" strike="noStrike" kern="0" cap="none" spc="0" normalizeH="0" baseline="0" noProof="0" smtClean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СБП: основные показатели</a:t>
              </a:r>
            </a:p>
          </xdr:txBody>
        </xdr:sp>
        <xdr:pic>
          <xdr:nvPicPr>
            <xdr:cNvPr id="33" name="Рисунок 32"/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882015" y="13898911"/>
              <a:ext cx="1838571" cy="3235909"/>
            </a:xfrm>
            <a:prstGeom prst="rect">
              <a:avLst/>
            </a:prstGeom>
          </xdr:spPr>
        </xdr:pic>
        <xdr:pic>
          <xdr:nvPicPr>
            <xdr:cNvPr id="29" name="Рисунок 28"/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808290" y="3962632"/>
              <a:ext cx="1838571" cy="2981075"/>
            </a:xfrm>
            <a:prstGeom prst="rect">
              <a:avLst/>
            </a:prstGeom>
          </xdr:spPr>
        </xdr:pic>
        <xdr:sp macro="" textlink="">
          <xdr:nvSpPr>
            <xdr:cNvPr id="30" name="TextBox 29"/>
            <xdr:cNvSpPr txBox="1"/>
          </xdr:nvSpPr>
          <xdr:spPr>
            <a:xfrm>
              <a:off x="18897228" y="12192225"/>
              <a:ext cx="3677143" cy="1441135"/>
            </a:xfrm>
            <a:prstGeom prst="rect">
              <a:avLst/>
            </a:prstGeom>
            <a:solidFill>
              <a:srgbClr val="FFC000"/>
            </a:solidFill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600" b="1" i="0" u="none" strike="noStrike" kern="0" cap="none" spc="0" normalizeH="0" baseline="0" noProof="0" smtClean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Сервисы и программы лояльности на картах ПС "Мир"</a:t>
              </a:r>
            </a:p>
          </xdr:txBody>
        </xdr:sp>
      </xdr:grpSp>
    </xdr:grpSp>
    <xdr:clientData/>
  </xdr:twoCellAnchor>
  <xdr:twoCellAnchor>
    <xdr:from>
      <xdr:col>0</xdr:col>
      <xdr:colOff>34636</xdr:colOff>
      <xdr:row>1</xdr:row>
      <xdr:rowOff>81848</xdr:rowOff>
    </xdr:from>
    <xdr:to>
      <xdr:col>1</xdr:col>
      <xdr:colOff>586130</xdr:colOff>
      <xdr:row>7</xdr:row>
      <xdr:rowOff>52535</xdr:rowOff>
    </xdr:to>
    <xdr:sp macro="" textlink="">
      <xdr:nvSpPr>
        <xdr:cNvPr id="39" name="Овал 38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/>
      </xdr:nvSpPr>
      <xdr:spPr>
        <a:xfrm>
          <a:off x="34636" y="237712"/>
          <a:ext cx="1157630" cy="905868"/>
        </a:xfrm>
        <a:prstGeom prst="ellipse">
          <a:avLst/>
        </a:prstGeom>
        <a:solidFill>
          <a:sysClr val="window" lastClr="FFFFFF"/>
        </a:solidFill>
        <a:ln w="28575" cap="flat" cmpd="sng" algn="ctr">
          <a:solidFill>
            <a:sysClr val="windowText" lastClr="000000">
              <a:lumMod val="50000"/>
              <a:lumOff val="50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200" b="1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17319</xdr:colOff>
      <xdr:row>1</xdr:row>
      <xdr:rowOff>69272</xdr:rowOff>
    </xdr:from>
    <xdr:to>
      <xdr:col>1</xdr:col>
      <xdr:colOff>582360</xdr:colOff>
      <xdr:row>7</xdr:row>
      <xdr:rowOff>49732</xdr:rowOff>
    </xdr:to>
    <xdr:pic>
      <xdr:nvPicPr>
        <xdr:cNvPr id="38" name="Рисунок 37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65" t="23080" r="69365" b="23995"/>
        <a:stretch/>
      </xdr:blipFill>
      <xdr:spPr>
        <a:xfrm>
          <a:off x="17319" y="225136"/>
          <a:ext cx="1171177" cy="9156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503464</xdr:colOff>
      <xdr:row>11</xdr:row>
      <xdr:rowOff>136070</xdr:rowOff>
    </xdr:from>
    <xdr:to>
      <xdr:col>16</xdr:col>
      <xdr:colOff>479155</xdr:colOff>
      <xdr:row>54</xdr:row>
      <xdr:rowOff>68034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85" y="2095499"/>
          <a:ext cx="9160513" cy="6953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10927</xdr:colOff>
      <xdr:row>0</xdr:row>
      <xdr:rowOff>0</xdr:rowOff>
    </xdr:from>
    <xdr:to>
      <xdr:col>36</xdr:col>
      <xdr:colOff>150018</xdr:colOff>
      <xdr:row>60</xdr:row>
      <xdr:rowOff>8182</xdr:rowOff>
    </xdr:to>
    <xdr:grpSp>
      <xdr:nvGrpSpPr>
        <xdr:cNvPr id="5" name="Группа 4"/>
        <xdr:cNvGrpSpPr/>
      </xdr:nvGrpSpPr>
      <xdr:grpSpPr>
        <a:xfrm>
          <a:off x="10927" y="0"/>
          <a:ext cx="22182662" cy="9805325"/>
          <a:chOff x="97517" y="0"/>
          <a:chExt cx="21932034" cy="9277393"/>
        </a:xfrm>
      </xdr:grpSpPr>
      <xdr:sp macro="" textlink="">
        <xdr:nvSpPr>
          <xdr:cNvPr id="2" name="Прямоугольник 1"/>
          <xdr:cNvSpPr/>
        </xdr:nvSpPr>
        <xdr:spPr>
          <a:xfrm>
            <a:off x="97517" y="0"/>
            <a:ext cx="21932034" cy="9277393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5" name="Прямоугольник: скругленные углы 58">
            <a:extLst>
              <a:ext uri="{FF2B5EF4-FFF2-40B4-BE49-F238E27FC236}">
                <a16:creationId xmlns:a16="http://schemas.microsoft.com/office/drawing/2014/main" id="{00000000-0008-0000-0400-00003B000000}"/>
              </a:ext>
            </a:extLst>
          </xdr:cNvPr>
          <xdr:cNvSpPr/>
        </xdr:nvSpPr>
        <xdr:spPr>
          <a:xfrm>
            <a:off x="456968" y="169541"/>
            <a:ext cx="17084701" cy="824945"/>
          </a:xfrm>
          <a:prstGeom prst="roundRect">
            <a:avLst/>
          </a:prstGeom>
          <a:gradFill flip="none" rotWithShape="1">
            <a:gsLst>
              <a:gs pos="0">
                <a:srgbClr val="FFC000">
                  <a:lumMod val="60000"/>
                  <a:lumOff val="40000"/>
                </a:srgbClr>
              </a:gs>
              <a:gs pos="18000">
                <a:srgbClr val="FFC000"/>
              </a:gs>
            </a:gsLst>
            <a:path path="circle">
              <a:fillToRect l="100000" t="100000"/>
            </a:path>
            <a:tileRect r="-100000" b="-100000"/>
          </a:gra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0" name="Группа 9"/>
          <xdr:cNvGrpSpPr/>
        </xdr:nvGrpSpPr>
        <xdr:grpSpPr>
          <a:xfrm>
            <a:off x="124471" y="103956"/>
            <a:ext cx="1171707" cy="921469"/>
            <a:chOff x="192781" y="120203"/>
            <a:chExt cx="1183594" cy="964966"/>
          </a:xfrm>
        </xdr:grpSpPr>
        <xdr:sp macro="" textlink="">
          <xdr:nvSpPr>
            <xdr:cNvPr id="17" name="Овал 16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SpPr/>
          </xdr:nvSpPr>
          <xdr:spPr>
            <a:xfrm>
              <a:off x="206375" y="133804"/>
              <a:ext cx="1170000" cy="951365"/>
            </a:xfrm>
            <a:prstGeom prst="ellipse">
              <a:avLst/>
            </a:prstGeom>
            <a:solidFill>
              <a:sysClr val="window" lastClr="FFFFFF"/>
            </a:solidFill>
            <a:ln w="285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miter lim="800000"/>
            </a:ln>
            <a:effectLst/>
          </xdr:spPr>
          <xdr:txBody>
            <a:bodyPr wrap="square" rtlCol="0" anchor="ctr"/>
            <a:lstStyle>
              <a:defPPr>
                <a:defRPr lang="ru-RU"/>
              </a:defPPr>
              <a:lvl1pPr marL="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pic>
          <xdr:nvPicPr>
            <xdr:cNvPr id="19" name="Рисунок 1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365" t="23080" r="69365" b="23995"/>
            <a:stretch/>
          </xdr:blipFill>
          <xdr:spPr>
            <a:xfrm>
              <a:off x="192781" y="120203"/>
              <a:ext cx="1181552" cy="950400"/>
            </a:xfrm>
            <a:prstGeom prst="rect">
              <a:avLst/>
            </a:prstGeom>
            <a:noFill/>
          </xdr:spPr>
        </xdr:pic>
      </xdr:grpSp>
      <xdr:sp macro="" textlink="">
        <xdr:nvSpPr>
          <xdr:cNvPr id="18" name="Прямоугольник 17">
            <a:extLst>
              <a:ext uri="{FF2B5EF4-FFF2-40B4-BE49-F238E27FC236}">
                <a16:creationId xmlns:a16="http://schemas.microsoft.com/office/drawing/2014/main" id="{00000000-0008-0000-0400-00003E000000}"/>
              </a:ext>
            </a:extLst>
          </xdr:cNvPr>
          <xdr:cNvSpPr/>
        </xdr:nvSpPr>
        <xdr:spPr>
          <a:xfrm>
            <a:off x="1514503" y="235058"/>
            <a:ext cx="15624860" cy="64476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6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cs typeface="Arial" pitchFamily="34" charset="0"/>
              </a:rPr>
              <a:t>Краснодарский край </a:t>
            </a: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cs typeface="Arial" pitchFamily="34" charset="0"/>
              </a:rPr>
              <a:t>(в разрезе муниципалитетов)</a:t>
            </a:r>
          </a:p>
        </xdr:txBody>
      </xdr:sp>
      <xdr:graphicFrame macro="">
        <xdr:nvGraphicFramePr>
          <xdr:cNvPr id="4" name="Диаграмма 3"/>
          <xdr:cNvGraphicFramePr>
            <a:graphicFrameLocks/>
          </xdr:cNvGraphicFramePr>
        </xdr:nvGraphicFramePr>
        <xdr:xfrm>
          <a:off x="301625" y="1078056"/>
          <a:ext cx="17382142" cy="806594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mc:AlternateContent xmlns:mc="http://schemas.openxmlformats.org/markup-compatibility/2006" xmlns:a14="http://schemas.microsoft.com/office/drawing/2010/main">
        <mc:Choice Requires="a14">
          <xdr:pic>
            <xdr:nvPicPr>
              <xdr:cNvPr id="12" name="Picture 2" descr="C:\Users\Татьяна\Desktop\Раб группа\САДД тепл карта\ЭП_Тепловая карта.png"/>
              <xdr:cNvPicPr>
                <a:picLocks noChangeAspect="1" noChangeArrowheads="1"/>
                <a:extLst>
                  <a:ext uri="{84589F7E-364E-4C9E-8A38-B11213B215E9}">
                    <a14:cameraTool cellRange="Титульный!A55" spid="_x0000_s3417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17664793" y="109352"/>
                <a:ext cx="608824" cy="169937"/>
              </a:xfrm>
              <a:prstGeom prst="rect">
                <a:avLst/>
              </a:prstGeom>
              <a:noFill/>
            </xdr:spPr>
          </xdr:pic>
        </mc:Choice>
        <mc:Fallback xmlns=""/>
      </mc:AlternateContent>
      <xdr:sp macro="" textlink="">
        <xdr:nvSpPr>
          <xdr:cNvPr id="14" name="Скругленный прямоугольник 13"/>
          <xdr:cNvSpPr/>
        </xdr:nvSpPr>
        <xdr:spPr>
          <a:xfrm>
            <a:off x="383268" y="1825625"/>
            <a:ext cx="17180461" cy="6613689"/>
          </a:xfrm>
          <a:prstGeom prst="roundRect">
            <a:avLst/>
          </a:prstGeom>
          <a:noFill/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6" name="Показатель"/>
              <xdr:cNvGraphicFramePr/>
            </xdr:nvGraphicFramePr>
            <xdr:xfrm>
              <a:off x="17723562" y="3689564"/>
              <a:ext cx="4128807" cy="4820491"/>
            </xdr:xfrm>
            <a:graphic>
              <a:graphicData uri="http://schemas.microsoft.com/office/drawing/2010/slicer">
                <sle:slicer xmlns:sle="http://schemas.microsoft.com/office/drawing/2010/slicer" name="Показатель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7838393" y="3899519"/>
                <a:ext cx="4175989" cy="5094802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ru-RU" sz="1100"/>
  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  </a:r>
              </a:p>
            </xdr:txBody>
          </xdr:sp>
        </mc:Fallback>
      </mc:AlternateContent>
    </xdr:grpSp>
    <xdr:clientData/>
  </xdr:twoCellAnchor>
  <xdr:twoCellAnchor>
    <xdr:from>
      <xdr:col>29</xdr:col>
      <xdr:colOff>114300</xdr:colOff>
      <xdr:row>16</xdr:row>
      <xdr:rowOff>13607</xdr:rowOff>
    </xdr:from>
    <xdr:to>
      <xdr:col>35</xdr:col>
      <xdr:colOff>533400</xdr:colOff>
      <xdr:row>22</xdr:row>
      <xdr:rowOff>92528</xdr:rowOff>
    </xdr:to>
    <xdr:sp macro="" textlink="">
      <xdr:nvSpPr>
        <xdr:cNvPr id="9" name="Скругленный прямоугольник 8">
          <a:hlinkClick xmlns:r="http://schemas.openxmlformats.org/officeDocument/2006/relationships" r:id="rId4"/>
        </xdr:cNvPr>
        <xdr:cNvSpPr/>
      </xdr:nvSpPr>
      <xdr:spPr>
        <a:xfrm>
          <a:off x="17871621" y="2626178"/>
          <a:ext cx="4093029" cy="1058636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ЮФО и СКФО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(в разрезе регионов)</a:t>
          </a:r>
          <a:endParaRPr lang="ru-RU" sz="2800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29</xdr:col>
      <xdr:colOff>68036</xdr:colOff>
      <xdr:row>1</xdr:row>
      <xdr:rowOff>13610</xdr:rowOff>
    </xdr:from>
    <xdr:to>
      <xdr:col>35</xdr:col>
      <xdr:colOff>503464</xdr:colOff>
      <xdr:row>14</xdr:row>
      <xdr:rowOff>122466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5357" y="176896"/>
          <a:ext cx="4109357" cy="2231570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0.03769</cdr:x>
      <cdr:y>0.00966</cdr:y>
    </cdr:from>
    <cdr:to>
      <cdr:x>0.99271</cdr:x>
      <cdr:y>0.0786</cdr:y>
    </cdr:to>
    <cdr:sp macro="" textlink="'Сводная таблица для диаграмм'!$C$2">
      <cdr:nvSpPr>
        <cdr:cNvPr id="2" name="Овал 16">
          <a:extLst xmlns:a="http://schemas.openxmlformats.org/drawingml/2006/main">
            <a:ext uri="{FF2B5EF4-FFF2-40B4-BE49-F238E27FC236}">
              <a16:creationId xmlns:a16="http://schemas.microsoft.com/office/drawing/2014/main" id="{00000000-0008-0000-0400-000037000000}"/>
            </a:ext>
          </a:extLst>
        </cdr:cNvPr>
        <cdr:cNvSpPr txBox="1"/>
      </cdr:nvSpPr>
      <cdr:spPr>
        <a:xfrm xmlns:a="http://schemas.openxmlformats.org/drawingml/2006/main">
          <a:off x="650747" y="81644"/>
          <a:ext cx="16488608" cy="58267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square" rtlCol="0" anchor="ctr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664B5F6-272A-4BA9-9FFD-2485B6BF20D8}" type="TxLink">
            <a:rPr kumimoji="0" lang="ru-RU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Банковские офисы, ед. </a:t>
          </a:fld>
          <a:endParaRPr kumimoji="0" lang="ru-RU" sz="2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36</xdr:col>
      <xdr:colOff>145761</xdr:colOff>
      <xdr:row>64</xdr:row>
      <xdr:rowOff>104727</xdr:rowOff>
    </xdr:to>
    <xdr:grpSp>
      <xdr:nvGrpSpPr>
        <xdr:cNvPr id="19" name="Группа 18"/>
        <xdr:cNvGrpSpPr/>
      </xdr:nvGrpSpPr>
      <xdr:grpSpPr>
        <a:xfrm>
          <a:off x="34636" y="0"/>
          <a:ext cx="22154696" cy="10555013"/>
          <a:chOff x="4966607" y="3279323"/>
          <a:chExt cx="22154696" cy="9715295"/>
        </a:xfrm>
      </xdr:grpSpPr>
      <xdr:grpSp>
        <xdr:nvGrpSpPr>
          <xdr:cNvPr id="18" name="Группа 17"/>
          <xdr:cNvGrpSpPr/>
        </xdr:nvGrpSpPr>
        <xdr:grpSpPr>
          <a:xfrm>
            <a:off x="4966607" y="3279323"/>
            <a:ext cx="22154696" cy="9715295"/>
            <a:chOff x="54428" y="54430"/>
            <a:chExt cx="22154696" cy="9715295"/>
          </a:xfrm>
        </xdr:grpSpPr>
        <xdr:sp macro="" textlink="">
          <xdr:nvSpPr>
            <xdr:cNvPr id="11" name="Прямоугольник 10"/>
            <xdr:cNvSpPr/>
          </xdr:nvSpPr>
          <xdr:spPr>
            <a:xfrm>
              <a:off x="54428" y="54430"/>
              <a:ext cx="22154696" cy="9715295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2" name="Прямоугольник: скругленные углы 58">
              <a:extLst>
                <a:ext uri="{FF2B5EF4-FFF2-40B4-BE49-F238E27FC236}">
                  <a16:creationId xmlns:a16="http://schemas.microsoft.com/office/drawing/2014/main" id="{00000000-0008-0000-0400-00003B000000}"/>
                </a:ext>
              </a:extLst>
            </xdr:cNvPr>
            <xdr:cNvSpPr/>
          </xdr:nvSpPr>
          <xdr:spPr>
            <a:xfrm>
              <a:off x="363100" y="313616"/>
              <a:ext cx="16705481" cy="863883"/>
            </a:xfrm>
            <a:prstGeom prst="roundRect">
              <a:avLst/>
            </a:prstGeom>
            <a:gradFill flip="none" rotWithShape="1">
              <a:gsLst>
                <a:gs pos="0">
                  <a:srgbClr val="FFC000">
                    <a:lumMod val="60000"/>
                    <a:lumOff val="40000"/>
                  </a:srgbClr>
                </a:gs>
                <a:gs pos="18000">
                  <a:srgbClr val="FFC000"/>
                </a:gs>
              </a:gsLst>
              <a:path path="circle">
                <a:fillToRect l="100000" t="100000"/>
              </a:path>
              <a:tileRect r="-100000" b="-100000"/>
            </a:gradFill>
            <a:ln w="12700" cap="flat" cmpd="sng" algn="ctr">
              <a:noFill/>
              <a:prstDash val="solid"/>
              <a:miter lim="800000"/>
            </a:ln>
            <a:effectLst>
              <a:outerShdw blurRad="241300" sx="102000" sy="102000" algn="ctr" rotWithShape="0">
                <a:prstClr val="black">
                  <a:alpha val="25000"/>
                </a:prstClr>
              </a:outerShdw>
            </a:effectLst>
          </xdr:spPr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" name="Прямоугольник 12">
              <a:extLst>
                <a:ext uri="{FF2B5EF4-FFF2-40B4-BE49-F238E27FC236}">
                  <a16:creationId xmlns:a16="http://schemas.microsoft.com/office/drawing/2014/main" id="{00000000-0008-0000-0400-00003E000000}"/>
                </a:ext>
              </a:extLst>
            </xdr:cNvPr>
            <xdr:cNvSpPr/>
          </xdr:nvSpPr>
          <xdr:spPr>
            <a:xfrm>
              <a:off x="1485800" y="409439"/>
              <a:ext cx="15783492" cy="675199"/>
            </a:xfrm>
            <a:prstGeom prst="rect">
              <a:avLst/>
            </a:prstGeom>
          </xdr:spPr>
          <xdr:txBody>
            <a:bodyPr wrap="square">
              <a:noAutofit/>
            </a:bodyPr>
            <a:lstStyle>
              <a:defPPr>
                <a:defRPr lang="ru-RU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3600" b="1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</a:rPr>
                <a:t>Краснодарский край </a:t>
              </a:r>
              <a:r>
                <a:rPr kumimoji="0" lang="ru-RU" sz="3200" b="1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</a:rPr>
                <a:t>(в разрезе муниципалитетов)</a:t>
              </a:r>
            </a:p>
          </xdr:txBody>
        </xdr:sp>
      </xdr:grpSp>
      <xdr:grpSp>
        <xdr:nvGrpSpPr>
          <xdr:cNvPr id="16" name="Группа 15"/>
          <xdr:cNvGrpSpPr/>
        </xdr:nvGrpSpPr>
        <xdr:grpSpPr>
          <a:xfrm>
            <a:off x="5007431" y="3467557"/>
            <a:ext cx="1183605" cy="967235"/>
            <a:chOff x="598716" y="2174879"/>
            <a:chExt cx="1183605" cy="967235"/>
          </a:xfrm>
        </xdr:grpSpPr>
        <xdr:sp macro="" textlink="">
          <xdr:nvSpPr>
            <xdr:cNvPr id="15" name="Рисунок 18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SpPr/>
          </xdr:nvSpPr>
          <xdr:spPr>
            <a:xfrm>
              <a:off x="612321" y="2190749"/>
              <a:ext cx="1170000" cy="951365"/>
            </a:xfrm>
            <a:prstGeom prst="ellipse">
              <a:avLst/>
            </a:prstGeom>
            <a:solidFill>
              <a:sysClr val="window" lastClr="FFFFFF"/>
            </a:solidFill>
            <a:ln w="285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miter lim="800000"/>
            </a:ln>
            <a:effectLst>
              <a:outerShdw blurRad="139700" sx="108000" sy="108000" algn="ctr" rotWithShape="0">
                <a:prstClr val="black">
                  <a:alpha val="40000"/>
                </a:prstClr>
              </a:outerShdw>
            </a:effectLst>
          </xdr:spPr>
          <xdr:txBody>
            <a:bodyPr wrap="square" rtlCol="0" anchor="ctr"/>
            <a:lstStyle>
              <a:defPPr>
                <a:defRPr lang="ru-RU"/>
              </a:defPPr>
              <a:lvl1pPr marL="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" lastClr="FFFFFF"/>
                  </a:solidFill>
                  <a:latin typeface="Calibri" panose="020F0502020204030204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pic>
          <xdr:nvPicPr>
            <xdr:cNvPr id="14" name="Рисунок 1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365" t="23080" r="69365" b="23995"/>
            <a:stretch/>
          </xdr:blipFill>
          <xdr:spPr>
            <a:xfrm>
              <a:off x="598716" y="2174879"/>
              <a:ext cx="1181552" cy="95040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 editAs="oneCell">
    <xdr:from>
      <xdr:col>0</xdr:col>
      <xdr:colOff>0</xdr:colOff>
      <xdr:row>8</xdr:row>
      <xdr:rowOff>57150</xdr:rowOff>
    </xdr:from>
    <xdr:to>
      <xdr:col>4</xdr:col>
      <xdr:colOff>225137</xdr:colOff>
      <xdr:row>63</xdr:row>
      <xdr:rowOff>69272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Муниципальное образование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428750"/>
              <a:ext cx="2663537" cy="94418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27</xdr:col>
      <xdr:colOff>599703</xdr:colOff>
      <xdr:row>31</xdr:row>
      <xdr:rowOff>76200</xdr:rowOff>
    </xdr:from>
    <xdr:to>
      <xdr:col>36</xdr:col>
      <xdr:colOff>106136</xdr:colOff>
      <xdr:row>62</xdr:row>
      <xdr:rowOff>122465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Показатель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32382" y="5138057"/>
              <a:ext cx="5017325" cy="51081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69273</xdr:colOff>
      <xdr:row>8</xdr:row>
      <xdr:rowOff>132594</xdr:rowOff>
    </xdr:from>
    <xdr:to>
      <xdr:col>18</xdr:col>
      <xdr:colOff>171450</xdr:colOff>
      <xdr:row>11</xdr:row>
      <xdr:rowOff>103910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Дата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03673" y="1504194"/>
              <a:ext cx="2540577" cy="4856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28</xdr:col>
      <xdr:colOff>59872</xdr:colOff>
      <xdr:row>23</xdr:row>
      <xdr:rowOff>57150</xdr:rowOff>
    </xdr:from>
    <xdr:to>
      <xdr:col>36</xdr:col>
      <xdr:colOff>40822</xdr:colOff>
      <xdr:row>29</xdr:row>
      <xdr:rowOff>136071</xdr:rowOff>
    </xdr:to>
    <xdr:sp macro="" textlink="">
      <xdr:nvSpPr>
        <xdr:cNvPr id="24" name="Скругленный прямоугольник 23">
          <a:hlinkClick xmlns:r="http://schemas.openxmlformats.org/officeDocument/2006/relationships" r:id="rId2"/>
        </xdr:cNvPr>
        <xdr:cNvSpPr/>
      </xdr:nvSpPr>
      <xdr:spPr>
        <a:xfrm>
          <a:off x="17204872" y="3812721"/>
          <a:ext cx="4879521" cy="1058636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ЮФО и СКФО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28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(в разрезе регионов)</a:t>
          </a:r>
          <a:endParaRPr lang="ru-RU" sz="2800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238125</xdr:colOff>
      <xdr:row>13</xdr:row>
      <xdr:rowOff>-1</xdr:rowOff>
    </xdr:from>
    <xdr:to>
      <xdr:col>27</xdr:col>
      <xdr:colOff>404811</xdr:colOff>
      <xdr:row>62</xdr:row>
      <xdr:rowOff>71438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28</xdr:col>
      <xdr:colOff>40821</xdr:colOff>
      <xdr:row>2</xdr:row>
      <xdr:rowOff>27213</xdr:rowOff>
    </xdr:from>
    <xdr:to>
      <xdr:col>35</xdr:col>
      <xdr:colOff>612320</xdr:colOff>
      <xdr:row>22</xdr:row>
      <xdr:rowOff>-1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5821" y="353784"/>
          <a:ext cx="4857749" cy="32385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367390</xdr:colOff>
      <xdr:row>0</xdr:row>
      <xdr:rowOff>13607</xdr:rowOff>
    </xdr:from>
    <xdr:to>
      <xdr:col>29</xdr:col>
      <xdr:colOff>81640</xdr:colOff>
      <xdr:row>11</xdr:row>
      <xdr:rowOff>13608</xdr:rowOff>
    </xdr:to>
    <xdr:sp macro="" textlink="">
      <xdr:nvSpPr>
        <xdr:cNvPr id="29" name="Прямоугольник 28"/>
        <xdr:cNvSpPr/>
      </xdr:nvSpPr>
      <xdr:spPr>
        <a:xfrm>
          <a:off x="16627926" y="13607"/>
          <a:ext cx="938893" cy="1796144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2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136072</xdr:colOff>
      <xdr:row>0</xdr:row>
      <xdr:rowOff>0</xdr:rowOff>
    </xdr:from>
    <xdr:to>
      <xdr:col>36</xdr:col>
      <xdr:colOff>176893</xdr:colOff>
      <xdr:row>21</xdr:row>
      <xdr:rowOff>47605</xdr:rowOff>
    </xdr:to>
    <xdr:grpSp>
      <xdr:nvGrpSpPr>
        <xdr:cNvPr id="10" name="Группа 9"/>
        <xdr:cNvGrpSpPr/>
      </xdr:nvGrpSpPr>
      <xdr:grpSpPr>
        <a:xfrm>
          <a:off x="5660572" y="0"/>
          <a:ext cx="16192500" cy="3639891"/>
          <a:chOff x="5660572" y="0"/>
          <a:chExt cx="16192500" cy="3639891"/>
        </a:xfrm>
      </xdr:grpSpPr>
      <xdr:sp macro="" textlink="">
        <xdr:nvSpPr>
          <xdr:cNvPr id="43" name="Прямоугольник 42"/>
          <xdr:cNvSpPr/>
        </xdr:nvSpPr>
        <xdr:spPr>
          <a:xfrm>
            <a:off x="16630651" y="2139043"/>
            <a:ext cx="1006928" cy="993322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42" name="Прямоугольник 41"/>
          <xdr:cNvSpPr/>
        </xdr:nvSpPr>
        <xdr:spPr>
          <a:xfrm>
            <a:off x="5660572" y="2109107"/>
            <a:ext cx="1006928" cy="993322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26" name="Прямоугольник 25"/>
          <xdr:cNvSpPr/>
        </xdr:nvSpPr>
        <xdr:spPr>
          <a:xfrm>
            <a:off x="17485180" y="0"/>
            <a:ext cx="4367892" cy="3639891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36</xdr:col>
      <xdr:colOff>69273</xdr:colOff>
      <xdr:row>58</xdr:row>
      <xdr:rowOff>69273</xdr:rowOff>
    </xdr:to>
    <xdr:grpSp>
      <xdr:nvGrpSpPr>
        <xdr:cNvPr id="3" name="Группа 2"/>
        <xdr:cNvGrpSpPr/>
      </xdr:nvGrpSpPr>
      <xdr:grpSpPr>
        <a:xfrm>
          <a:off x="0" y="0"/>
          <a:ext cx="21745452" cy="9703130"/>
          <a:chOff x="0" y="0"/>
          <a:chExt cx="21890182" cy="9109364"/>
        </a:xfrm>
      </xdr:grpSpPr>
      <xdr:sp macro="" textlink="">
        <xdr:nvSpPr>
          <xdr:cNvPr id="35" name="Прямоугольник 34"/>
          <xdr:cNvSpPr/>
        </xdr:nvSpPr>
        <xdr:spPr>
          <a:xfrm>
            <a:off x="11443855" y="0"/>
            <a:ext cx="1218728" cy="1731818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34" name="Прямоугольник 33"/>
          <xdr:cNvSpPr/>
        </xdr:nvSpPr>
        <xdr:spPr>
          <a:xfrm>
            <a:off x="5697682" y="12993"/>
            <a:ext cx="1056410" cy="1731818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33" name="Прямоугольник 32"/>
          <xdr:cNvSpPr/>
        </xdr:nvSpPr>
        <xdr:spPr>
          <a:xfrm>
            <a:off x="6684818" y="0"/>
            <a:ext cx="10122268" cy="329581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23" name="Прямоугольник 22"/>
          <xdr:cNvSpPr/>
        </xdr:nvSpPr>
        <xdr:spPr>
          <a:xfrm>
            <a:off x="1" y="0"/>
            <a:ext cx="5711942" cy="341715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2" name="Прямоугольник 1"/>
          <xdr:cNvSpPr/>
        </xdr:nvSpPr>
        <xdr:spPr>
          <a:xfrm>
            <a:off x="0" y="3206394"/>
            <a:ext cx="21890182" cy="5902970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2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138545</xdr:colOff>
      <xdr:row>6</xdr:row>
      <xdr:rowOff>69273</xdr:rowOff>
    </xdr:from>
    <xdr:to>
      <xdr:col>29</xdr:col>
      <xdr:colOff>157843</xdr:colOff>
      <xdr:row>56</xdr:row>
      <xdr:rowOff>155862</xdr:rowOff>
    </xdr:to>
    <xdr:sp macro="" textlink="">
      <xdr:nvSpPr>
        <xdr:cNvPr id="18" name="Скругленный прямоугольник 17"/>
        <xdr:cNvSpPr/>
      </xdr:nvSpPr>
      <xdr:spPr>
        <a:xfrm>
          <a:off x="138545" y="1004455"/>
          <a:ext cx="17597253" cy="7879771"/>
        </a:xfrm>
        <a:prstGeom prst="roundRect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0</xdr:col>
      <xdr:colOff>335975</xdr:colOff>
      <xdr:row>0</xdr:row>
      <xdr:rowOff>80882</xdr:rowOff>
    </xdr:from>
    <xdr:ext cx="17190026" cy="819665"/>
    <xdr:sp macro="" textlink="'Сводная таблица для диаграмм'!C106">
      <xdr:nvSpPr>
        <xdr:cNvPr id="5" name="TextBox 4"/>
        <xdr:cNvSpPr txBox="1"/>
      </xdr:nvSpPr>
      <xdr:spPr>
        <a:xfrm>
          <a:off x="335975" y="80882"/>
          <a:ext cx="17190026" cy="81966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0DB82139-D9A9-420C-82F3-8D7A3ED52B07}" type="TxLink">
            <a:rPr lang="ru-RU" sz="24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Абинский район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</xdr:col>
      <xdr:colOff>176892</xdr:colOff>
      <xdr:row>47</xdr:row>
      <xdr:rowOff>43542</xdr:rowOff>
    </xdr:from>
    <xdr:to>
      <xdr:col>6</xdr:col>
      <xdr:colOff>5442</xdr:colOff>
      <xdr:row>50</xdr:row>
      <xdr:rowOff>119742</xdr:rowOff>
    </xdr:to>
    <xdr:sp macro="" textlink="">
      <xdr:nvSpPr>
        <xdr:cNvPr id="15" name="TextBox 14"/>
        <xdr:cNvSpPr txBox="1"/>
      </xdr:nvSpPr>
      <xdr:spPr>
        <a:xfrm>
          <a:off x="1389165" y="7369133"/>
          <a:ext cx="2253095" cy="54379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18</xdr:col>
      <xdr:colOff>249382</xdr:colOff>
      <xdr:row>46</xdr:row>
      <xdr:rowOff>70262</xdr:rowOff>
    </xdr:from>
    <xdr:to>
      <xdr:col>23</xdr:col>
      <xdr:colOff>116278</xdr:colOff>
      <xdr:row>49</xdr:row>
      <xdr:rowOff>146461</xdr:rowOff>
    </xdr:to>
    <xdr:sp macro="" textlink="">
      <xdr:nvSpPr>
        <xdr:cNvPr id="22" name="TextBox 21"/>
        <xdr:cNvSpPr txBox="1"/>
      </xdr:nvSpPr>
      <xdr:spPr>
        <a:xfrm>
          <a:off x="11222182" y="7717971"/>
          <a:ext cx="2914896" cy="57496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13114</xdr:colOff>
      <xdr:row>0</xdr:row>
      <xdr:rowOff>54409</xdr:rowOff>
    </xdr:from>
    <xdr:to>
      <xdr:col>1</xdr:col>
      <xdr:colOff>522978</xdr:colOff>
      <xdr:row>6</xdr:row>
      <xdr:rowOff>19227</xdr:rowOff>
    </xdr:to>
    <xdr:sp macro="" textlink="">
      <xdr:nvSpPr>
        <xdr:cNvPr id="21" name="Овал 2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/>
      </xdr:nvSpPr>
      <xdr:spPr>
        <a:xfrm>
          <a:off x="13114" y="54409"/>
          <a:ext cx="1116000" cy="900000"/>
        </a:xfrm>
        <a:prstGeom prst="ellipse">
          <a:avLst/>
        </a:prstGeom>
        <a:solidFill>
          <a:sysClr val="window" lastClr="FFFFFF"/>
        </a:solidFill>
        <a:ln w="28575" cap="flat" cmpd="sng" algn="ctr">
          <a:solidFill>
            <a:sysClr val="windowText" lastClr="000000">
              <a:lumMod val="50000"/>
              <a:lumOff val="50000"/>
            </a:sysClr>
          </a:solidFill>
          <a:prstDash val="solid"/>
          <a:miter lim="800000"/>
        </a:ln>
        <a:effectLst>
          <a:outerShdw blurRad="139700" sx="108000" sy="108000" algn="ctr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200" b="1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20536</xdr:colOff>
      <xdr:row>0</xdr:row>
      <xdr:rowOff>56910</xdr:rowOff>
    </xdr:from>
    <xdr:to>
      <xdr:col>1</xdr:col>
      <xdr:colOff>494400</xdr:colOff>
      <xdr:row>5</xdr:row>
      <xdr:rowOff>144033</xdr:rowOff>
    </xdr:to>
    <xdr:pic>
      <xdr:nvPicPr>
        <xdr:cNvPr id="27" name="Рисунок 26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65" t="23080" r="69365" b="23995"/>
        <a:stretch/>
      </xdr:blipFill>
      <xdr:spPr>
        <a:xfrm>
          <a:off x="20536" y="56910"/>
          <a:ext cx="1086185" cy="903552"/>
        </a:xfrm>
        <a:prstGeom prst="rect">
          <a:avLst/>
        </a:prstGeom>
        <a:noFill/>
      </xdr:spPr>
    </xdr:pic>
    <xdr:clientData/>
  </xdr:twoCellAnchor>
  <xdr:twoCellAnchor>
    <xdr:from>
      <xdr:col>0</xdr:col>
      <xdr:colOff>207818</xdr:colOff>
      <xdr:row>31</xdr:row>
      <xdr:rowOff>95251</xdr:rowOff>
    </xdr:from>
    <xdr:to>
      <xdr:col>28</xdr:col>
      <xdr:colOff>501493</xdr:colOff>
      <xdr:row>56</xdr:row>
      <xdr:rowOff>76200</xdr:rowOff>
    </xdr:to>
    <xdr:graphicFrame macro="">
      <xdr:nvGraphicFramePr>
        <xdr:cNvPr id="28" name="Диаграмма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207819</xdr:colOff>
      <xdr:row>20</xdr:row>
      <xdr:rowOff>86591</xdr:rowOff>
    </xdr:from>
    <xdr:to>
      <xdr:col>36</xdr:col>
      <xdr:colOff>164523</xdr:colOff>
      <xdr:row>54</xdr:row>
      <xdr:rowOff>51956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0" name="Муниципальное образование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85774" y="3203864"/>
              <a:ext cx="4104408" cy="52647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363681</xdr:colOff>
      <xdr:row>54</xdr:row>
      <xdr:rowOff>74877</xdr:rowOff>
    </xdr:from>
    <xdr:to>
      <xdr:col>36</xdr:col>
      <xdr:colOff>54428</xdr:colOff>
      <xdr:row>57</xdr:row>
      <xdr:rowOff>17318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1" name="Дата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41636" y="8491513"/>
              <a:ext cx="3844636" cy="4100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1</xdr:col>
      <xdr:colOff>142260</xdr:colOff>
      <xdr:row>8</xdr:row>
      <xdr:rowOff>85354</xdr:rowOff>
    </xdr:from>
    <xdr:to>
      <xdr:col>9</xdr:col>
      <xdr:colOff>108857</xdr:colOff>
      <xdr:row>15</xdr:row>
      <xdr:rowOff>68035</xdr:rowOff>
    </xdr:to>
    <xdr:sp macro="" textlink="'Сводная таблица для диаграмм'!F121">
      <xdr:nvSpPr>
        <xdr:cNvPr id="6" name="Скругленный прямоугольник 5"/>
        <xdr:cNvSpPr/>
      </xdr:nvSpPr>
      <xdr:spPr>
        <a:xfrm>
          <a:off x="754581" y="1391640"/>
          <a:ext cx="4878776" cy="1125681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3BB048B-6514-40DE-9D0E-D43D1D6FC86E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Численность населения: 98228 чел.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95250</xdr:colOff>
      <xdr:row>16</xdr:row>
      <xdr:rowOff>57114</xdr:rowOff>
    </xdr:from>
    <xdr:to>
      <xdr:col>9</xdr:col>
      <xdr:colOff>108856</xdr:colOff>
      <xdr:row>23</xdr:row>
      <xdr:rowOff>39794</xdr:rowOff>
    </xdr:to>
    <xdr:sp macro="" textlink="'Сводная таблица для диаграмм'!F137">
      <xdr:nvSpPr>
        <xdr:cNvPr id="36" name="Скругленный прямоугольник 35"/>
        <xdr:cNvSpPr/>
      </xdr:nvSpPr>
      <xdr:spPr>
        <a:xfrm>
          <a:off x="707571" y="2669685"/>
          <a:ext cx="4925785" cy="1288966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48A0FE1-04DC-47A8-AC51-AD9D0143E837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Доля населенных пунктов со стандартом Интернета 3G: 100 %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21</xdr:col>
      <xdr:colOff>528245</xdr:colOff>
      <xdr:row>8</xdr:row>
      <xdr:rowOff>22724</xdr:rowOff>
    </xdr:from>
    <xdr:to>
      <xdr:col>27</xdr:col>
      <xdr:colOff>367394</xdr:colOff>
      <xdr:row>14</xdr:row>
      <xdr:rowOff>161269</xdr:rowOff>
    </xdr:to>
    <xdr:sp macro="" textlink="'Сводная таблица для диаграмм'!F147">
      <xdr:nvSpPr>
        <xdr:cNvPr id="37" name="Скругленный прямоугольник 36"/>
        <xdr:cNvSpPr/>
      </xdr:nvSpPr>
      <xdr:spPr>
        <a:xfrm>
          <a:off x="13114852" y="1329010"/>
          <a:ext cx="3513078" cy="1118259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21A794F-F9D9-4546-9B1D-97EDC4AB8573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Индекс ФД: 0,72 баллов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21</xdr:col>
      <xdr:colOff>530679</xdr:colOff>
      <xdr:row>16</xdr:row>
      <xdr:rowOff>0</xdr:rowOff>
    </xdr:from>
    <xdr:to>
      <xdr:col>27</xdr:col>
      <xdr:colOff>353786</xdr:colOff>
      <xdr:row>22</xdr:row>
      <xdr:rowOff>138545</xdr:rowOff>
    </xdr:to>
    <xdr:sp macro="" textlink="'Сводная таблица для диаграмм'!F129">
      <xdr:nvSpPr>
        <xdr:cNvPr id="38" name="Скругленный прямоугольник 37"/>
        <xdr:cNvSpPr/>
      </xdr:nvSpPr>
      <xdr:spPr>
        <a:xfrm>
          <a:off x="13117286" y="2612571"/>
          <a:ext cx="3497036" cy="1281545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BDECBDA-530A-4C54-BF56-6C4F727DEAC9}" type="TxLink">
            <a:rPr lang="en-US" sz="20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Жалобы населения: 2 ед.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530680</xdr:colOff>
      <xdr:row>8</xdr:row>
      <xdr:rowOff>27214</xdr:rowOff>
    </xdr:from>
    <xdr:to>
      <xdr:col>20</xdr:col>
      <xdr:colOff>176893</xdr:colOff>
      <xdr:row>32</xdr:row>
      <xdr:rowOff>35379</xdr:rowOff>
    </xdr:to>
    <xdr:graphicFrame macro="">
      <xdr:nvGraphicFramePr>
        <xdr:cNvPr id="39" name="Диаграмма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476249</xdr:colOff>
      <xdr:row>22</xdr:row>
      <xdr:rowOff>149680</xdr:rowOff>
    </xdr:from>
    <xdr:to>
      <xdr:col>8</xdr:col>
      <xdr:colOff>272142</xdr:colOff>
      <xdr:row>31</xdr:row>
      <xdr:rowOff>149678</xdr:rowOff>
    </xdr:to>
    <xdr:graphicFrame macro="">
      <xdr:nvGraphicFramePr>
        <xdr:cNvPr id="41" name="Диаграмма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231321</xdr:colOff>
      <xdr:row>10</xdr:row>
      <xdr:rowOff>149679</xdr:rowOff>
    </xdr:from>
    <xdr:to>
      <xdr:col>17</xdr:col>
      <xdr:colOff>204108</xdr:colOff>
      <xdr:row>13</xdr:row>
      <xdr:rowOff>122465</xdr:rowOff>
    </xdr:to>
    <xdr:cxnSp macro="">
      <xdr:nvCxnSpPr>
        <xdr:cNvPr id="7" name="Прямая со стрелкой 6"/>
        <xdr:cNvCxnSpPr/>
      </xdr:nvCxnSpPr>
      <xdr:spPr>
        <a:xfrm flipV="1">
          <a:off x="10042071" y="1782536"/>
          <a:ext cx="585108" cy="462643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headEnd type="triangl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138792</xdr:colOff>
      <xdr:row>25</xdr:row>
      <xdr:rowOff>84364</xdr:rowOff>
    </xdr:from>
    <xdr:to>
      <xdr:col>14</xdr:col>
      <xdr:colOff>111579</xdr:colOff>
      <xdr:row>28</xdr:row>
      <xdr:rowOff>57150</xdr:rowOff>
    </xdr:to>
    <xdr:cxnSp macro="">
      <xdr:nvCxnSpPr>
        <xdr:cNvPr id="44" name="Прямая со стрелкой 43"/>
        <xdr:cNvCxnSpPr/>
      </xdr:nvCxnSpPr>
      <xdr:spPr>
        <a:xfrm flipV="1">
          <a:off x="8112578" y="4329793"/>
          <a:ext cx="585108" cy="462643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81643</xdr:colOff>
      <xdr:row>26</xdr:row>
      <xdr:rowOff>40822</xdr:rowOff>
    </xdr:from>
    <xdr:to>
      <xdr:col>13</xdr:col>
      <xdr:colOff>435428</xdr:colOff>
      <xdr:row>33</xdr:row>
      <xdr:rowOff>54429</xdr:rowOff>
    </xdr:to>
    <xdr:sp macro="" textlink="'Сводная таблица для диаграмм'!C154">
      <xdr:nvSpPr>
        <xdr:cNvPr id="9" name="Скругленный прямоугольник 8"/>
        <xdr:cNvSpPr/>
      </xdr:nvSpPr>
      <xdr:spPr>
        <a:xfrm>
          <a:off x="6218464" y="4449536"/>
          <a:ext cx="2190750" cy="115660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F3B64AB8-C52A-4B94-8018-1DCAAD122378}" type="TxLink">
            <a:rPr lang="ru-RU" sz="2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Банкоматы, платежные терминалы, ед.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43544</xdr:colOff>
      <xdr:row>7</xdr:row>
      <xdr:rowOff>16329</xdr:rowOff>
    </xdr:from>
    <xdr:to>
      <xdr:col>21</xdr:col>
      <xdr:colOff>70758</xdr:colOff>
      <xdr:row>14</xdr:row>
      <xdr:rowOff>29936</xdr:rowOff>
    </xdr:to>
    <xdr:sp macro="" textlink="'Сводная таблица для диаграмм'!D154">
      <xdr:nvSpPr>
        <xdr:cNvPr id="45" name="Скругленный прямоугольник 44"/>
        <xdr:cNvSpPr/>
      </xdr:nvSpPr>
      <xdr:spPr>
        <a:xfrm>
          <a:off x="10466615" y="1159329"/>
          <a:ext cx="2190750" cy="115660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53C0B9-879F-4EBB-8E7F-82B7952D250C}" type="TxLink">
            <a:rPr lang="ru-RU" sz="2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Банкоматы и кассы БПА, ед.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29</xdr:col>
      <xdr:colOff>244929</xdr:colOff>
      <xdr:row>0</xdr:row>
      <xdr:rowOff>122465</xdr:rowOff>
    </xdr:from>
    <xdr:to>
      <xdr:col>36</xdr:col>
      <xdr:colOff>149679</xdr:colOff>
      <xdr:row>19</xdr:row>
      <xdr:rowOff>258537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0108" y="122465"/>
          <a:ext cx="4095750" cy="32385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17</xdr:row>
      <xdr:rowOff>13607</xdr:rowOff>
    </xdr:from>
    <xdr:to>
      <xdr:col>14</xdr:col>
      <xdr:colOff>122465</xdr:colOff>
      <xdr:row>19</xdr:row>
      <xdr:rowOff>70755</xdr:rowOff>
    </xdr:to>
    <xdr:sp macro="" textlink="">
      <xdr:nvSpPr>
        <xdr:cNvPr id="28" name="Прямоугольник 27"/>
        <xdr:cNvSpPr/>
      </xdr:nvSpPr>
      <xdr:spPr>
        <a:xfrm>
          <a:off x="7173686" y="2789464"/>
          <a:ext cx="1521279" cy="38372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585107</xdr:colOff>
      <xdr:row>0</xdr:row>
      <xdr:rowOff>0</xdr:rowOff>
    </xdr:from>
    <xdr:to>
      <xdr:col>15</xdr:col>
      <xdr:colOff>54430</xdr:colOff>
      <xdr:row>15</xdr:row>
      <xdr:rowOff>27214</xdr:rowOff>
    </xdr:to>
    <xdr:sp macro="" textlink="">
      <xdr:nvSpPr>
        <xdr:cNvPr id="33" name="Прямоугольник 32"/>
        <xdr:cNvSpPr/>
      </xdr:nvSpPr>
      <xdr:spPr>
        <a:xfrm>
          <a:off x="6096000" y="0"/>
          <a:ext cx="3143251" cy="24765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612320</xdr:colOff>
      <xdr:row>0</xdr:row>
      <xdr:rowOff>0</xdr:rowOff>
    </xdr:from>
    <xdr:to>
      <xdr:col>36</xdr:col>
      <xdr:colOff>136071</xdr:colOff>
      <xdr:row>22</xdr:row>
      <xdr:rowOff>122464</xdr:rowOff>
    </xdr:to>
    <xdr:sp macro="" textlink="">
      <xdr:nvSpPr>
        <xdr:cNvPr id="32" name="Прямоугольник 31"/>
        <xdr:cNvSpPr/>
      </xdr:nvSpPr>
      <xdr:spPr>
        <a:xfrm>
          <a:off x="8572499" y="0"/>
          <a:ext cx="13607143" cy="37147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12</xdr:col>
      <xdr:colOff>0</xdr:colOff>
      <xdr:row>22</xdr:row>
      <xdr:rowOff>122464</xdr:rowOff>
    </xdr:to>
    <xdr:sp macro="" textlink="">
      <xdr:nvSpPr>
        <xdr:cNvPr id="29" name="Прямоугольник 28"/>
        <xdr:cNvSpPr/>
      </xdr:nvSpPr>
      <xdr:spPr>
        <a:xfrm>
          <a:off x="1" y="0"/>
          <a:ext cx="7347856" cy="37147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183574</xdr:colOff>
      <xdr:row>11</xdr:row>
      <xdr:rowOff>27710</xdr:rowOff>
    </xdr:from>
    <xdr:to>
      <xdr:col>4</xdr:col>
      <xdr:colOff>346365</xdr:colOff>
      <xdr:row>18</xdr:row>
      <xdr:rowOff>96983</xdr:rowOff>
    </xdr:to>
    <xdr:sp macro="" textlink="">
      <xdr:nvSpPr>
        <xdr:cNvPr id="20" name="TextBox 19"/>
        <xdr:cNvSpPr txBox="1"/>
      </xdr:nvSpPr>
      <xdr:spPr>
        <a:xfrm>
          <a:off x="789710" y="1742210"/>
          <a:ext cx="1981200" cy="116031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0</xdr:colOff>
      <xdr:row>18</xdr:row>
      <xdr:rowOff>108857</xdr:rowOff>
    </xdr:from>
    <xdr:to>
      <xdr:col>36</xdr:col>
      <xdr:colOff>139091</xdr:colOff>
      <xdr:row>57</xdr:row>
      <xdr:rowOff>142988</xdr:rowOff>
    </xdr:to>
    <xdr:sp macro="" textlink="">
      <xdr:nvSpPr>
        <xdr:cNvPr id="2" name="Прямоугольник 1"/>
        <xdr:cNvSpPr/>
      </xdr:nvSpPr>
      <xdr:spPr>
        <a:xfrm>
          <a:off x="0" y="3048000"/>
          <a:ext cx="22182662" cy="6402274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321889</xdr:colOff>
      <xdr:row>0</xdr:row>
      <xdr:rowOff>66549</xdr:rowOff>
    </xdr:from>
    <xdr:to>
      <xdr:col>29</xdr:col>
      <xdr:colOff>231322</xdr:colOff>
      <xdr:row>5</xdr:row>
      <xdr:rowOff>108315</xdr:rowOff>
    </xdr:to>
    <xdr:sp macro="" textlink="'Сводная таблица для диаграмм'!C174">
      <xdr:nvSpPr>
        <xdr:cNvPr id="4" name="TextBox 3"/>
        <xdr:cNvSpPr txBox="1"/>
      </xdr:nvSpPr>
      <xdr:spPr>
        <a:xfrm>
          <a:off x="321889" y="66549"/>
          <a:ext cx="17666754" cy="858195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2C492743-19C4-4510-B1A7-20C7F6E07B66}" type="TxLink">
            <a:rPr lang="ru-RU" sz="24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Абинский район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68519</xdr:colOff>
      <xdr:row>0</xdr:row>
      <xdr:rowOff>13166</xdr:rowOff>
    </xdr:from>
    <xdr:to>
      <xdr:col>1</xdr:col>
      <xdr:colOff>547149</xdr:colOff>
      <xdr:row>6</xdr:row>
      <xdr:rowOff>1044</xdr:rowOff>
    </xdr:to>
    <xdr:sp macro="" textlink="">
      <xdr:nvSpPr>
        <xdr:cNvPr id="11" name="Овал 1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/>
      </xdr:nvSpPr>
      <xdr:spPr>
        <a:xfrm>
          <a:off x="68519" y="13166"/>
          <a:ext cx="1090951" cy="967592"/>
        </a:xfrm>
        <a:prstGeom prst="ellipse">
          <a:avLst/>
        </a:prstGeom>
        <a:solidFill>
          <a:sysClr val="window" lastClr="FFFFFF"/>
        </a:solidFill>
        <a:ln w="28575" cap="flat" cmpd="sng" algn="ctr">
          <a:solidFill>
            <a:sysClr val="windowText" lastClr="000000">
              <a:lumMod val="50000"/>
              <a:lumOff val="50000"/>
            </a:sysClr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200" b="1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207818</xdr:colOff>
      <xdr:row>7</xdr:row>
      <xdr:rowOff>51955</xdr:rowOff>
    </xdr:from>
    <xdr:to>
      <xdr:col>29</xdr:col>
      <xdr:colOff>157843</xdr:colOff>
      <xdr:row>55</xdr:row>
      <xdr:rowOff>138545</xdr:rowOff>
    </xdr:to>
    <xdr:sp macro="" textlink="">
      <xdr:nvSpPr>
        <xdr:cNvPr id="3" name="Скругленный прямоугольник 2"/>
        <xdr:cNvSpPr/>
      </xdr:nvSpPr>
      <xdr:spPr>
        <a:xfrm>
          <a:off x="207818" y="1143000"/>
          <a:ext cx="17527980" cy="7568045"/>
        </a:xfrm>
        <a:prstGeom prst="roundRect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204108</xdr:colOff>
      <xdr:row>30</xdr:row>
      <xdr:rowOff>65558</xdr:rowOff>
    </xdr:from>
    <xdr:to>
      <xdr:col>29</xdr:col>
      <xdr:colOff>326574</xdr:colOff>
      <xdr:row>54</xdr:row>
      <xdr:rowOff>54428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29</xdr:col>
      <xdr:colOff>294409</xdr:colOff>
      <xdr:row>20</xdr:row>
      <xdr:rowOff>69273</xdr:rowOff>
    </xdr:from>
    <xdr:to>
      <xdr:col>36</xdr:col>
      <xdr:colOff>51955</xdr:colOff>
      <xdr:row>54</xdr:row>
      <xdr:rowOff>138546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Муниципальное образование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72364" y="3186546"/>
              <a:ext cx="4000500" cy="53686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398317</xdr:colOff>
      <xdr:row>54</xdr:row>
      <xdr:rowOff>88120</xdr:rowOff>
    </xdr:from>
    <xdr:to>
      <xdr:col>36</xdr:col>
      <xdr:colOff>51954</xdr:colOff>
      <xdr:row>57</xdr:row>
      <xdr:rowOff>138546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Дата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76272" y="8504756"/>
              <a:ext cx="3896591" cy="5180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0</xdr:col>
      <xdr:colOff>69068</xdr:colOff>
      <xdr:row>0</xdr:row>
      <xdr:rowOff>29900</xdr:rowOff>
    </xdr:from>
    <xdr:to>
      <xdr:col>1</xdr:col>
      <xdr:colOff>549117</xdr:colOff>
      <xdr:row>5</xdr:row>
      <xdr:rowOff>117023</xdr:rowOff>
    </xdr:to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65" t="23080" r="69365" b="23995"/>
        <a:stretch/>
      </xdr:blipFill>
      <xdr:spPr>
        <a:xfrm>
          <a:off x="69068" y="29900"/>
          <a:ext cx="1086185" cy="866441"/>
        </a:xfrm>
        <a:prstGeom prst="rect">
          <a:avLst/>
        </a:prstGeom>
        <a:noFill/>
      </xdr:spPr>
    </xdr:pic>
    <xdr:clientData/>
  </xdr:twoCellAnchor>
  <xdr:twoCellAnchor>
    <xdr:from>
      <xdr:col>6</xdr:col>
      <xdr:colOff>16081</xdr:colOff>
      <xdr:row>11</xdr:row>
      <xdr:rowOff>121230</xdr:rowOff>
    </xdr:from>
    <xdr:to>
      <xdr:col>12</xdr:col>
      <xdr:colOff>1</xdr:colOff>
      <xdr:row>19</xdr:row>
      <xdr:rowOff>122465</xdr:rowOff>
    </xdr:to>
    <xdr:sp macro="" textlink="'Сводная таблица для диаграмм'!F206">
      <xdr:nvSpPr>
        <xdr:cNvPr id="22" name="Скругленный прямоугольник 21"/>
        <xdr:cNvSpPr/>
      </xdr:nvSpPr>
      <xdr:spPr>
        <a:xfrm>
          <a:off x="3690010" y="1917373"/>
          <a:ext cx="3657848" cy="1307521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DE62CA0D-1C79-4871-A1D2-7D2C65AC50B4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Обеспеченность инфраструктурой: 17,6 ед. на тыс. жителей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18</xdr:col>
      <xdr:colOff>408215</xdr:colOff>
      <xdr:row>9</xdr:row>
      <xdr:rowOff>13606</xdr:rowOff>
    </xdr:from>
    <xdr:to>
      <xdr:col>24</xdr:col>
      <xdr:colOff>231323</xdr:colOff>
      <xdr:row>30</xdr:row>
      <xdr:rowOff>43295</xdr:rowOff>
    </xdr:to>
    <xdr:graphicFrame macro="">
      <xdr:nvGraphicFramePr>
        <xdr:cNvPr id="26" name="Диаграмма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530678</xdr:colOff>
      <xdr:row>22</xdr:row>
      <xdr:rowOff>7419</xdr:rowOff>
    </xdr:from>
    <xdr:to>
      <xdr:col>18</xdr:col>
      <xdr:colOff>122463</xdr:colOff>
      <xdr:row>52</xdr:row>
      <xdr:rowOff>108855</xdr:rowOff>
    </xdr:to>
    <xdr:grpSp>
      <xdr:nvGrpSpPr>
        <xdr:cNvPr id="6" name="Группа 5"/>
        <xdr:cNvGrpSpPr/>
      </xdr:nvGrpSpPr>
      <xdr:grpSpPr>
        <a:xfrm>
          <a:off x="530678" y="3599705"/>
          <a:ext cx="10613571" cy="5000007"/>
          <a:chOff x="2282028" y="4062349"/>
          <a:chExt cx="14046944" cy="5000007"/>
        </a:xfrm>
        <a:solidFill>
          <a:srgbClr val="FFC000"/>
        </a:solidFill>
      </xdr:grpSpPr>
      <xdr:graphicFrame macro="">
        <xdr:nvGraphicFramePr>
          <xdr:cNvPr id="27" name="Диаграмма 26"/>
          <xdr:cNvGraphicFramePr>
            <a:graphicFrameLocks/>
          </xdr:cNvGraphicFramePr>
        </xdr:nvGraphicFramePr>
        <xdr:xfrm>
          <a:off x="2282028" y="4225637"/>
          <a:ext cx="6244443" cy="44012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18" name="Диаграмма 17"/>
          <xdr:cNvGraphicFramePr>
            <a:graphicFrameLocks/>
          </xdr:cNvGraphicFramePr>
        </xdr:nvGraphicFramePr>
        <xdr:xfrm>
          <a:off x="8151078" y="4062349"/>
          <a:ext cx="8177894" cy="50000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  <xdr:twoCellAnchor>
    <xdr:from>
      <xdr:col>24</xdr:col>
      <xdr:colOff>40822</xdr:colOff>
      <xdr:row>37</xdr:row>
      <xdr:rowOff>81642</xdr:rowOff>
    </xdr:from>
    <xdr:to>
      <xdr:col>28</xdr:col>
      <xdr:colOff>557892</xdr:colOff>
      <xdr:row>45</xdr:row>
      <xdr:rowOff>13606</xdr:rowOff>
    </xdr:to>
    <xdr:sp macro="" textlink="'Сводная таблица для диаграмм'!C196">
      <xdr:nvSpPr>
        <xdr:cNvPr id="12" name="Скругленный прямоугольник 11"/>
        <xdr:cNvSpPr/>
      </xdr:nvSpPr>
      <xdr:spPr>
        <a:xfrm>
          <a:off x="14736536" y="6123213"/>
          <a:ext cx="2966356" cy="12382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D053CFC-256F-4EB6-9DF8-AD89B1F5C64A}" type="TxLink">
            <a:rPr lang="ru-RU" sz="2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ТСТ с Cash-Out, ед. на тыс. жителей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517072</xdr:colOff>
      <xdr:row>13</xdr:row>
      <xdr:rowOff>163285</xdr:rowOff>
    </xdr:from>
    <xdr:to>
      <xdr:col>28</xdr:col>
      <xdr:colOff>421821</xdr:colOff>
      <xdr:row>24</xdr:row>
      <xdr:rowOff>149678</xdr:rowOff>
    </xdr:to>
    <xdr:sp macro="" textlink="'Сводная таблица для диаграмм'!C177">
      <xdr:nvSpPr>
        <xdr:cNvPr id="34" name="Скругленный прямоугольник 33"/>
        <xdr:cNvSpPr/>
      </xdr:nvSpPr>
      <xdr:spPr>
        <a:xfrm>
          <a:off x="14600465" y="2285999"/>
          <a:ext cx="2966356" cy="178253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885316-F4B7-4C73-B5D5-0FF41EFAB5AE}" type="TxLink">
            <a:rPr lang="ru-RU" sz="20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Обеспеченность банкоматами и кассами БПА, ед. на тыс. жителей 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29</xdr:col>
      <xdr:colOff>340180</xdr:colOff>
      <xdr:row>0</xdr:row>
      <xdr:rowOff>54428</xdr:rowOff>
    </xdr:from>
    <xdr:to>
      <xdr:col>36</xdr:col>
      <xdr:colOff>95251</xdr:colOff>
      <xdr:row>20</xdr:row>
      <xdr:rowOff>27215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1" y="54428"/>
          <a:ext cx="4041321" cy="32385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571501</xdr:colOff>
      <xdr:row>0</xdr:row>
      <xdr:rowOff>0</xdr:rowOff>
    </xdr:from>
    <xdr:to>
      <xdr:col>36</xdr:col>
      <xdr:colOff>294408</xdr:colOff>
      <xdr:row>60</xdr:row>
      <xdr:rowOff>17318</xdr:rowOff>
    </xdr:to>
    <xdr:sp macro="" textlink="">
      <xdr:nvSpPr>
        <xdr:cNvPr id="2" name="Прямоугольник 1"/>
        <xdr:cNvSpPr/>
      </xdr:nvSpPr>
      <xdr:spPr>
        <a:xfrm>
          <a:off x="20418137" y="0"/>
          <a:ext cx="2147453" cy="10841182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223404</xdr:colOff>
      <xdr:row>6</xdr:row>
      <xdr:rowOff>138546</xdr:rowOff>
    </xdr:from>
    <xdr:to>
      <xdr:col>29</xdr:col>
      <xdr:colOff>155863</xdr:colOff>
      <xdr:row>56</xdr:row>
      <xdr:rowOff>138546</xdr:rowOff>
    </xdr:to>
    <xdr:sp macro="" textlink="">
      <xdr:nvSpPr>
        <xdr:cNvPr id="3" name="Скругленный прямоугольник 2"/>
        <xdr:cNvSpPr/>
      </xdr:nvSpPr>
      <xdr:spPr>
        <a:xfrm>
          <a:off x="223404" y="1073728"/>
          <a:ext cx="17510414" cy="7793182"/>
        </a:xfrm>
        <a:prstGeom prst="roundRect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0</xdr:col>
      <xdr:colOff>384711</xdr:colOff>
      <xdr:row>0</xdr:row>
      <xdr:rowOff>127881</xdr:rowOff>
    </xdr:from>
    <xdr:ext cx="17851333" cy="819665"/>
    <xdr:sp macro="" textlink="'Сводная таблица для диаграмм'!B324">
      <xdr:nvSpPr>
        <xdr:cNvPr id="13" name="TextBox 12"/>
        <xdr:cNvSpPr txBox="1"/>
      </xdr:nvSpPr>
      <xdr:spPr>
        <a:xfrm>
          <a:off x="384711" y="127881"/>
          <a:ext cx="17851333" cy="819665"/>
        </a:xfrm>
        <a:prstGeom prst="round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E59822C3-090A-49FF-B1FC-1BF89157C054}" type="TxLink">
            <a:rPr lang="ru-RU" sz="36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Общий рейтинг муниципальных образований</a:t>
          </a:fld>
          <a:endParaRPr lang="ru-RU" sz="3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69273</xdr:colOff>
      <xdr:row>0</xdr:row>
      <xdr:rowOff>103909</xdr:rowOff>
    </xdr:from>
    <xdr:to>
      <xdr:col>1</xdr:col>
      <xdr:colOff>549322</xdr:colOff>
      <xdr:row>6</xdr:row>
      <xdr:rowOff>91787</xdr:rowOff>
    </xdr:to>
    <xdr:grpSp>
      <xdr:nvGrpSpPr>
        <xdr:cNvPr id="6" name="Группа 5"/>
        <xdr:cNvGrpSpPr/>
      </xdr:nvGrpSpPr>
      <xdr:grpSpPr>
        <a:xfrm>
          <a:off x="69273" y="103909"/>
          <a:ext cx="1092370" cy="967592"/>
          <a:chOff x="0" y="207818"/>
          <a:chExt cx="1086185" cy="923060"/>
        </a:xfrm>
      </xdr:grpSpPr>
      <xdr:sp macro="" textlink="">
        <xdr:nvSpPr>
          <xdr:cNvPr id="17" name="Овал 16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0" y="207818"/>
            <a:ext cx="1084766" cy="923060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32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pic>
        <xdr:nvPicPr>
          <xdr:cNvPr id="14" name="Рисунок 13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65" t="23080" r="69365" b="23995"/>
          <a:stretch/>
        </xdr:blipFill>
        <xdr:spPr>
          <a:xfrm>
            <a:off x="0" y="207818"/>
            <a:ext cx="1086185" cy="903552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294410</xdr:colOff>
      <xdr:row>16</xdr:row>
      <xdr:rowOff>86589</xdr:rowOff>
    </xdr:from>
    <xdr:to>
      <xdr:col>29</xdr:col>
      <xdr:colOff>225137</xdr:colOff>
      <xdr:row>55</xdr:row>
      <xdr:rowOff>17317</xdr:rowOff>
    </xdr:to>
    <xdr:graphicFrame macro="">
      <xdr:nvGraphicFramePr>
        <xdr:cNvPr id="18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588817</xdr:colOff>
      <xdr:row>10</xdr:row>
      <xdr:rowOff>225136</xdr:rowOff>
    </xdr:from>
    <xdr:to>
      <xdr:col>15</xdr:col>
      <xdr:colOff>599208</xdr:colOff>
      <xdr:row>12</xdr:row>
      <xdr:rowOff>96931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Дата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7590" y="2286000"/>
              <a:ext cx="1828800" cy="6684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>
    <xdr:from>
      <xdr:col>29</xdr:col>
      <xdr:colOff>432955</xdr:colOff>
      <xdr:row>19</xdr:row>
      <xdr:rowOff>51954</xdr:rowOff>
    </xdr:from>
    <xdr:to>
      <xdr:col>36</xdr:col>
      <xdr:colOff>69273</xdr:colOff>
      <xdr:row>30</xdr:row>
      <xdr:rowOff>103908</xdr:rowOff>
    </xdr:to>
    <xdr:sp macro="" textlink="">
      <xdr:nvSpPr>
        <xdr:cNvPr id="4" name="Скругленный прямоугольник 3">
          <a:hlinkClick xmlns:r="http://schemas.openxmlformats.org/officeDocument/2006/relationships" r:id="rId3"/>
        </xdr:cNvPr>
        <xdr:cNvSpPr/>
      </xdr:nvSpPr>
      <xdr:spPr>
        <a:xfrm>
          <a:off x="18461182" y="4485409"/>
          <a:ext cx="3879273" cy="1766454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3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Общий рейтинг в разрезе показателей</a:t>
          </a:r>
        </a:p>
      </xdr:txBody>
    </xdr:sp>
    <xdr:clientData/>
  </xdr:twoCellAnchor>
  <xdr:twoCellAnchor>
    <xdr:from>
      <xdr:col>29</xdr:col>
      <xdr:colOff>484909</xdr:colOff>
      <xdr:row>38</xdr:row>
      <xdr:rowOff>51955</xdr:rowOff>
    </xdr:from>
    <xdr:to>
      <xdr:col>36</xdr:col>
      <xdr:colOff>121227</xdr:colOff>
      <xdr:row>49</xdr:row>
      <xdr:rowOff>103909</xdr:rowOff>
    </xdr:to>
    <xdr:sp macro="" textlink="">
      <xdr:nvSpPr>
        <xdr:cNvPr id="12" name="Скругленный прямоугольник 11">
          <a:hlinkClick xmlns:r="http://schemas.openxmlformats.org/officeDocument/2006/relationships" r:id="rId4"/>
        </xdr:cNvPr>
        <xdr:cNvSpPr/>
      </xdr:nvSpPr>
      <xdr:spPr>
        <a:xfrm>
          <a:off x="18513136" y="7446819"/>
          <a:ext cx="3879273" cy="1766454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3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Частный рейтинг в разрезе МО</a:t>
          </a:r>
        </a:p>
      </xdr:txBody>
    </xdr:sp>
    <xdr:clientData/>
  </xdr:twoCellAnchor>
  <xdr:twoCellAnchor editAs="oneCell">
    <xdr:from>
      <xdr:col>29</xdr:col>
      <xdr:colOff>285750</xdr:colOff>
      <xdr:row>2</xdr:row>
      <xdr:rowOff>68037</xdr:rowOff>
    </xdr:from>
    <xdr:to>
      <xdr:col>36</xdr:col>
      <xdr:colOff>217714</xdr:colOff>
      <xdr:row>13</xdr:row>
      <xdr:rowOff>190501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714" y="394608"/>
          <a:ext cx="4218214" cy="3088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384711</xdr:colOff>
      <xdr:row>0</xdr:row>
      <xdr:rowOff>75927</xdr:rowOff>
    </xdr:from>
    <xdr:ext cx="18197698" cy="819665"/>
    <xdr:sp macro="" textlink="'Сводная таблица для диаграмм'!A379">
      <xdr:nvSpPr>
        <xdr:cNvPr id="2" name="TextBox 1"/>
        <xdr:cNvSpPr txBox="1"/>
      </xdr:nvSpPr>
      <xdr:spPr>
        <a:xfrm>
          <a:off x="384711" y="75927"/>
          <a:ext cx="18197698" cy="819665"/>
        </a:xfrm>
        <a:prstGeom prst="round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62C8D393-C148-4FF1-BABF-00D708B26B73}" type="TxLink">
            <a:rPr lang="ru-RU" sz="36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Общий рейтинг в разрезе показателей</a:t>
          </a:fld>
          <a:endParaRPr lang="ru-RU" sz="3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69273</xdr:colOff>
      <xdr:row>0</xdr:row>
      <xdr:rowOff>51955</xdr:rowOff>
    </xdr:from>
    <xdr:to>
      <xdr:col>1</xdr:col>
      <xdr:colOff>545858</xdr:colOff>
      <xdr:row>6</xdr:row>
      <xdr:rowOff>9526</xdr:rowOff>
    </xdr:to>
    <xdr:grpSp>
      <xdr:nvGrpSpPr>
        <xdr:cNvPr id="3" name="Группа 2"/>
        <xdr:cNvGrpSpPr/>
      </xdr:nvGrpSpPr>
      <xdr:grpSpPr>
        <a:xfrm>
          <a:off x="69273" y="51955"/>
          <a:ext cx="1088906" cy="937285"/>
          <a:chOff x="0" y="207818"/>
          <a:chExt cx="1086185" cy="923060"/>
        </a:xfrm>
      </xdr:grpSpPr>
      <xdr:sp macro="" textlink="">
        <xdr:nvSpPr>
          <xdr:cNvPr id="4" name="Овал 3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0" y="207818"/>
            <a:ext cx="1084766" cy="923060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32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pic>
        <xdr:nvPicPr>
          <xdr:cNvPr id="5" name="Рисунок 4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65" t="23080" r="69365" b="23995"/>
          <a:stretch/>
        </xdr:blipFill>
        <xdr:spPr>
          <a:xfrm>
            <a:off x="0" y="207818"/>
            <a:ext cx="1086185" cy="903552"/>
          </a:xfrm>
          <a:prstGeom prst="rect">
            <a:avLst/>
          </a:prstGeom>
          <a:noFill/>
        </xdr:spPr>
      </xdr:pic>
    </xdr:grpSp>
    <xdr:clientData/>
  </xdr:twoCellAnchor>
  <xdr:twoCellAnchor>
    <xdr:from>
      <xdr:col>5</xdr:col>
      <xdr:colOff>190499</xdr:colOff>
      <xdr:row>21</xdr:row>
      <xdr:rowOff>34636</xdr:rowOff>
    </xdr:from>
    <xdr:to>
      <xdr:col>30</xdr:col>
      <xdr:colOff>17317</xdr:colOff>
      <xdr:row>57</xdr:row>
      <xdr:rowOff>138546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225136</xdr:colOff>
      <xdr:row>6</xdr:row>
      <xdr:rowOff>86592</xdr:rowOff>
    </xdr:from>
    <xdr:to>
      <xdr:col>5</xdr:col>
      <xdr:colOff>51953</xdr:colOff>
      <xdr:row>49</xdr:row>
      <xdr:rowOff>51954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Муниципальное образование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5136" y="1021774"/>
              <a:ext cx="2857499" cy="81395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30</xdr:col>
      <xdr:colOff>13607</xdr:colOff>
      <xdr:row>14</xdr:row>
      <xdr:rowOff>280803</xdr:rowOff>
    </xdr:from>
    <xdr:to>
      <xdr:col>36</xdr:col>
      <xdr:colOff>476249</xdr:colOff>
      <xdr:row>44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Показатель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873107" y="3505696"/>
              <a:ext cx="4136571" cy="51756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16</xdr:col>
      <xdr:colOff>103910</xdr:colOff>
      <xdr:row>11</xdr:row>
      <xdr:rowOff>17319</xdr:rowOff>
    </xdr:from>
    <xdr:to>
      <xdr:col>19</xdr:col>
      <xdr:colOff>114301</xdr:colOff>
      <xdr:row>11</xdr:row>
      <xdr:rowOff>381001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Дата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32374" y="2058390"/>
              <a:ext cx="1847356" cy="3636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557892</xdr:colOff>
      <xdr:row>0</xdr:row>
      <xdr:rowOff>149679</xdr:rowOff>
    </xdr:from>
    <xdr:to>
      <xdr:col>36</xdr:col>
      <xdr:colOff>489856</xdr:colOff>
      <xdr:row>14</xdr:row>
      <xdr:rowOff>13608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05071" y="149679"/>
          <a:ext cx="4218214" cy="3088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384711</xdr:colOff>
      <xdr:row>0</xdr:row>
      <xdr:rowOff>110563</xdr:rowOff>
    </xdr:from>
    <xdr:ext cx="17695471" cy="819665"/>
    <xdr:sp macro="" textlink="'Сводная таблица для диаграмм'!A481">
      <xdr:nvSpPr>
        <xdr:cNvPr id="2" name="TextBox 1"/>
        <xdr:cNvSpPr txBox="1"/>
      </xdr:nvSpPr>
      <xdr:spPr>
        <a:xfrm>
          <a:off x="384711" y="110563"/>
          <a:ext cx="17695471" cy="81966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21DB18A8-7488-42BF-A41E-0FAF6976192B}" type="TxLink">
            <a:rPr lang="ru-RU" sz="36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Частный рейтинг в разрезе МО</a:t>
          </a:fld>
          <a:endParaRPr lang="ru-RU" sz="3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69273</xdr:colOff>
      <xdr:row>0</xdr:row>
      <xdr:rowOff>86591</xdr:rowOff>
    </xdr:from>
    <xdr:to>
      <xdr:col>1</xdr:col>
      <xdr:colOff>542394</xdr:colOff>
      <xdr:row>6</xdr:row>
      <xdr:rowOff>13855</xdr:rowOff>
    </xdr:to>
    <xdr:grpSp>
      <xdr:nvGrpSpPr>
        <xdr:cNvPr id="3" name="Группа 2"/>
        <xdr:cNvGrpSpPr/>
      </xdr:nvGrpSpPr>
      <xdr:grpSpPr>
        <a:xfrm>
          <a:off x="69273" y="86591"/>
          <a:ext cx="1085442" cy="906978"/>
          <a:chOff x="0" y="207818"/>
          <a:chExt cx="1086185" cy="923060"/>
        </a:xfrm>
      </xdr:grpSpPr>
      <xdr:sp macro="" textlink="">
        <xdr:nvSpPr>
          <xdr:cNvPr id="4" name="Овал 3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0" y="207818"/>
            <a:ext cx="1084766" cy="923060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32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pic>
        <xdr:nvPicPr>
          <xdr:cNvPr id="5" name="Рисунок 4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65" t="23080" r="69365" b="23995"/>
          <a:stretch/>
        </xdr:blipFill>
        <xdr:spPr>
          <a:xfrm>
            <a:off x="0" y="207818"/>
            <a:ext cx="1086185" cy="903552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294409</xdr:colOff>
      <xdr:row>9</xdr:row>
      <xdr:rowOff>34636</xdr:rowOff>
    </xdr:from>
    <xdr:to>
      <xdr:col>29</xdr:col>
      <xdr:colOff>536863</xdr:colOff>
      <xdr:row>44</xdr:row>
      <xdr:rowOff>34636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155864</xdr:colOff>
      <xdr:row>44</xdr:row>
      <xdr:rowOff>17317</xdr:rowOff>
    </xdr:from>
    <xdr:to>
      <xdr:col>30</xdr:col>
      <xdr:colOff>51954</xdr:colOff>
      <xdr:row>58</xdr:row>
      <xdr:rowOff>103909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Муниципальное образование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864" y="7273635"/>
              <a:ext cx="18080181" cy="22686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30</xdr:col>
      <xdr:colOff>60613</xdr:colOff>
      <xdr:row>19</xdr:row>
      <xdr:rowOff>25977</xdr:rowOff>
    </xdr:from>
    <xdr:to>
      <xdr:col>36</xdr:col>
      <xdr:colOff>450272</xdr:colOff>
      <xdr:row>54</xdr:row>
      <xdr:rowOff>51953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Показатель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44704" y="3385704"/>
              <a:ext cx="4026477" cy="548120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21</xdr:col>
      <xdr:colOff>155864</xdr:colOff>
      <xdr:row>8</xdr:row>
      <xdr:rowOff>138545</xdr:rowOff>
    </xdr:from>
    <xdr:to>
      <xdr:col>24</xdr:col>
      <xdr:colOff>166255</xdr:colOff>
      <xdr:row>9</xdr:row>
      <xdr:rowOff>103908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Дата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84728" y="1385454"/>
              <a:ext cx="1828800" cy="5195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Использование срезов возможно только в Excel 2010 и более поздних версий.
Если фигура была изменена в более ранней версии Excel или книга была сохранена в Excel 2003 или более ранней версии, использование данного среда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571500</xdr:colOff>
      <xdr:row>0</xdr:row>
      <xdr:rowOff>136072</xdr:rowOff>
    </xdr:from>
    <xdr:to>
      <xdr:col>36</xdr:col>
      <xdr:colOff>503464</xdr:colOff>
      <xdr:row>17</xdr:row>
      <xdr:rowOff>54430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8821" y="136072"/>
          <a:ext cx="4218214" cy="308882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Тюпаков Егор Игоревич" refreshedDate="45133.727322685183" missingItemsLimit="0" createdVersion="6" refreshedVersion="6" minRefreshableVersion="3" recordCount="1672">
  <cacheSource type="worksheet">
    <worksheetSource name="Таблица_основная"/>
  </cacheSource>
  <cacheFields count="17">
    <cacheField name="№ для расчета рейтинга" numFmtId="0">
      <sharedItems containsSemiMixedTypes="0" containsString="0" containsNumber="1" containsInteger="1" minValue="1" maxValue="1672"/>
    </cacheField>
    <cacheField name="№ для добавления данных (исходная)" numFmtId="0">
      <sharedItems containsSemiMixedTypes="0" containsString="0" containsNumber="1" containsInteger="1" minValue="1" maxValue="1672"/>
    </cacheField>
    <cacheField name="Муниципальное образование" numFmtId="0">
      <sharedItems count="44">
        <s v="Абинский район"/>
        <s v="Апшеронский район"/>
        <s v="Белоглинский район"/>
        <s v="Белореченский район"/>
        <s v="Брюховецкий район"/>
        <s v="Выселковский район"/>
        <s v="г. Армавир"/>
        <s v="г. Горячий ключ"/>
        <s v="г. Краснодар"/>
        <s v="г. Новороссийск"/>
        <s v="г-к. Анапа"/>
        <s v="г-к. Геленджик"/>
        <s v="г-к. Сочи"/>
        <s v="Гулькевичский район"/>
        <s v="Динской район"/>
        <s v="Ейский район"/>
        <s v="Кавказский район"/>
        <s v="Калининский район"/>
        <s v="Каневский район"/>
        <s v="Кореновский район"/>
        <s v="Красноармейский район"/>
        <s v="Крыловский район"/>
        <s v="Крымский район"/>
        <s v="Курганинский район"/>
        <s v="Кущевский район"/>
        <s v="Лабинский район"/>
        <s v="Ленинградский район"/>
        <s v="Мостовский район"/>
        <s v="Новокубанский район"/>
        <s v="Новопокровский район"/>
        <s v="Отрадненский район"/>
        <s v="Павловский район"/>
        <s v="Приморско-Ахтарский район"/>
        <s v="Северский район"/>
        <s v="Славянский район"/>
        <s v="Староминский район"/>
        <s v="Тбилисский район"/>
        <s v="Темрюкский район"/>
        <s v="Тимашевский район"/>
        <s v="Тихорецкий район"/>
        <s v="Туапсинский район"/>
        <s v="Успенский район"/>
        <s v="Усть-Лабинский район"/>
        <s v="Щербиновский район"/>
      </sharedItems>
    </cacheField>
    <cacheField name="Показатель" numFmtId="0">
      <sharedItems count="19">
        <s v="Банковские офисы, ед. "/>
        <s v="Численность населения, чел."/>
        <s v="Банковские офисы, ед. на тыс. жителей "/>
        <s v="Банкоматы, платежные терминалы, ед."/>
        <s v="Электронные терминалы, ед."/>
        <s v="Общая инфраструктура "/>
        <s v="Обеспеченность инфраструктурой, ед. на тыс. жителей "/>
        <s v="Банкоматы и кассы БПА, ед."/>
        <s v="Индекс ФД"/>
        <s v="Отделения почтовой связи, ед."/>
        <s v="Офисы банков в ОПС, ед."/>
        <s v="Офисы страховых компаний, ед."/>
        <s v="Офисы МФО, КПК, СКПК, ед."/>
        <s v="ТСТ с Cash-Out, ед. на тыс. жителей"/>
        <s v="Обеспеченность ОПС,  ед. на тыс. жителей"/>
        <s v="Обеспеченность финансовыми организациями,  ед. на тыс. жителей"/>
        <s v="Обеспеченность банкоматами и кассами БПА, ед. на тыс. жителей "/>
        <s v="Жалобы населения, ед."/>
        <s v="Населенные пункты с 3G, %"/>
      </sharedItems>
    </cacheField>
    <cacheField name="Дата" numFmtId="14">
      <sharedItems containsSemiMixedTypes="0" containsNonDate="0" containsDate="1" containsString="0" minDate="2022-01-01T00:00:00" maxDate="2023-01-02T00:00:00" count="2">
        <d v="2022-01-01T00:00:00"/>
        <d v="2023-01-01T00:00:00"/>
      </sharedItems>
    </cacheField>
    <cacheField name="Значение" numFmtId="0">
      <sharedItems containsSemiMixedTypes="0" containsString="0" containsNumber="1" minValue="0" maxValue="1206587.9999999995"/>
    </cacheField>
    <cacheField name="Рейтинг" numFmtId="0">
      <sharedItems containsSemiMixedTypes="0" containsString="0" containsNumber="1" containsInteger="1" minValue="1" maxValue="44"/>
    </cacheField>
    <cacheField name="КрКр" numFmtId="167">
      <sharedItems/>
    </cacheField>
    <cacheField name="Значение КрКр" numFmtId="0">
      <sharedItems containsSemiMixedTypes="0" containsString="0" containsNumber="1" minValue="0" maxValue="131655.9"/>
    </cacheField>
    <cacheField name="РФ" numFmtId="167">
      <sharedItems/>
    </cacheField>
    <cacheField name="Значение РФ" numFmtId="0">
      <sharedItems containsMixedTypes="1" containsNumber="1" minValue="1E-3" maxValue="1712442.1"/>
    </cacheField>
    <cacheField name="Общий рейтинг" numFmtId="173">
      <sharedItems containsSemiMixedTypes="0" containsString="0" containsNumber="1" containsInteger="1" minValue="1" maxValue="44"/>
    </cacheField>
    <cacheField name="Рейтинг расчет" numFmtId="0">
      <sharedItems containsMixedTypes="1" containsNumber="1" containsInteger="1" minValue="2" maxValue="37"/>
    </cacheField>
    <cacheField name="Ссылка для позиции в рейтинге" numFmtId="167">
      <sharedItems/>
    </cacheField>
    <cacheField name="Ссылка для массива Рейтинга" numFmtId="167">
      <sharedItems/>
    </cacheField>
    <cacheField name="Первая строка массива" numFmtId="0">
      <sharedItems containsSemiMixedTypes="0" containsString="0" containsNumber="1" containsInteger="1" minValue="2" maxValue="1630"/>
    </cacheField>
    <cacheField name="Последняя строка моссива" numFmtId="0">
      <sharedItems containsSemiMixedTypes="0" containsString="0" containsNumber="1" containsInteger="1" minValue="45" maxValue="1673"/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72">
  <r>
    <n v="221"/>
    <n v="1"/>
    <x v="0"/>
    <x v="0"/>
    <x v="0"/>
    <n v="11"/>
    <n v="21"/>
    <s v="Краснодарский край 2022"/>
    <n v="24.3"/>
    <s v="РФ 2022"/>
    <n v="235.1"/>
    <n v="21"/>
    <e v="#N/A"/>
    <s v="F$222"/>
    <s v="F$222:F$265"/>
    <n v="222"/>
    <n v="265"/>
  </r>
  <r>
    <n v="749"/>
    <n v="2"/>
    <x v="0"/>
    <x v="1"/>
    <x v="0"/>
    <n v="89075"/>
    <n v="25"/>
    <s v="Краснодарский край 2022"/>
    <n v="116149"/>
    <s v="РФ 2022"/>
    <n v="1712442.1"/>
    <n v="21"/>
    <e v="#N/A"/>
    <s v="F$750"/>
    <s v="F$750:F$793"/>
    <n v="750"/>
    <n v="793"/>
  </r>
  <r>
    <n v="265"/>
    <n v="3"/>
    <x v="0"/>
    <x v="2"/>
    <x v="0"/>
    <n v="0.1"/>
    <n v="4"/>
    <s v="Краснодарский край 2022"/>
    <n v="0.2"/>
    <s v="РФ 2022"/>
    <n v="2E-3"/>
    <n v="21"/>
    <e v="#N/A"/>
    <s v="F$266"/>
    <s v="F$266:F$309"/>
    <n v="266"/>
    <n v="309"/>
  </r>
  <r>
    <n v="1"/>
    <n v="4"/>
    <x v="0"/>
    <x v="3"/>
    <x v="0"/>
    <n v="83"/>
    <n v="21"/>
    <s v="Краснодарский край 2022"/>
    <n v="154.69999999999999"/>
    <s v="РФ 2022"/>
    <n v="2237.9"/>
    <n v="21"/>
    <n v="13"/>
    <s v="F$2"/>
    <s v="F$2:F$45"/>
    <n v="2"/>
    <n v="45"/>
  </r>
  <r>
    <n v="793"/>
    <n v="5"/>
    <x v="0"/>
    <x v="4"/>
    <x v="0"/>
    <n v="1529"/>
    <n v="19"/>
    <s v="Краснодарский край 2022"/>
    <n v="3901.3"/>
    <s v="РФ 2022"/>
    <n v="44096.6"/>
    <n v="21"/>
    <e v="#N/A"/>
    <s v="F$794"/>
    <s v="F$794:F$837"/>
    <n v="794"/>
    <n v="837"/>
  </r>
  <r>
    <n v="45"/>
    <n v="6"/>
    <x v="0"/>
    <x v="5"/>
    <x v="0"/>
    <n v="1623"/>
    <n v="20"/>
    <s v="Краснодарский край 2022"/>
    <n v="4080.4"/>
    <s v="РФ 2022"/>
    <n v="46569.599999999999"/>
    <n v="21"/>
    <e v="#N/A"/>
    <s v="F$46"/>
    <s v="F$46:F$89"/>
    <n v="46"/>
    <n v="89"/>
  </r>
  <r>
    <n v="397"/>
    <n v="7"/>
    <x v="0"/>
    <x v="6"/>
    <x v="0"/>
    <n v="18.2"/>
    <n v="16"/>
    <s v="Краснодарский край 2022"/>
    <n v="35.1"/>
    <s v="РФ 2022"/>
    <n v="27.2"/>
    <n v="21"/>
    <e v="#N/A"/>
    <s v="F$398"/>
    <s v="F$398:F$441"/>
    <n v="398"/>
    <n v="441"/>
  </r>
  <r>
    <n v="309"/>
    <n v="8"/>
    <x v="0"/>
    <x v="7"/>
    <x v="0"/>
    <n v="193"/>
    <n v="15"/>
    <s v="Краснодарский край 2022"/>
    <n v="225.2"/>
    <s v="РФ 2022"/>
    <n v="2573.6"/>
    <n v="21"/>
    <e v="#N/A"/>
    <s v="F$310"/>
    <s v="F$310:F$353"/>
    <n v="310"/>
    <n v="353"/>
  </r>
  <r>
    <n v="133"/>
    <n v="9"/>
    <x v="0"/>
    <x v="8"/>
    <x v="0"/>
    <n v="0.76"/>
    <n v="7"/>
    <s v="Краснодарский край 2022"/>
    <n v="0"/>
    <s v="РФ 2022"/>
    <s v="-"/>
    <n v="21"/>
    <e v="#N/A"/>
    <s v="F$134"/>
    <s v="F$134:F$177"/>
    <n v="134"/>
    <n v="177"/>
  </r>
  <r>
    <n v="529"/>
    <n v="10"/>
    <x v="0"/>
    <x v="9"/>
    <x v="0"/>
    <n v="19"/>
    <n v="17"/>
    <s v="Краснодарский край 2022"/>
    <n v="25.4"/>
    <s v="РФ 2022"/>
    <s v="-"/>
    <n v="21"/>
    <e v="#N/A"/>
    <s v="F$530"/>
    <s v="F$530:F$573"/>
    <n v="530"/>
    <n v="573"/>
  </r>
  <r>
    <n v="573"/>
    <n v="11"/>
    <x v="0"/>
    <x v="10"/>
    <x v="0"/>
    <n v="40"/>
    <n v="22"/>
    <s v="Краснодарский край 2022"/>
    <n v="62.9"/>
    <s v="РФ 2022"/>
    <s v="-"/>
    <n v="21"/>
    <e v="#N/A"/>
    <s v="F$574"/>
    <s v="F$574:F$617"/>
    <n v="574"/>
    <n v="617"/>
  </r>
  <r>
    <n v="661"/>
    <n v="12"/>
    <x v="0"/>
    <x v="11"/>
    <x v="0"/>
    <n v="27"/>
    <n v="13"/>
    <s v="Краснодарский край 2022"/>
    <n v="32.1"/>
    <s v="РФ 2022"/>
    <n v="35.9"/>
    <n v="21"/>
    <e v="#N/A"/>
    <s v="F$662"/>
    <s v="F$662:F$705"/>
    <n v="662"/>
    <n v="705"/>
  </r>
  <r>
    <n v="617"/>
    <n v="13"/>
    <x v="0"/>
    <x v="12"/>
    <x v="0"/>
    <n v="15"/>
    <n v="9"/>
    <s v="Краснодарский край 2022"/>
    <n v="13.7"/>
    <s v="РФ 2022"/>
    <n v="42.8"/>
    <n v="21"/>
    <e v="#N/A"/>
    <s v="F$618"/>
    <s v="F$618:F$661"/>
    <n v="618"/>
    <n v="661"/>
  </r>
  <r>
    <n v="705"/>
    <n v="14"/>
    <x v="0"/>
    <x v="13"/>
    <x v="0"/>
    <n v="0.4"/>
    <n v="5"/>
    <s v="Краснодарский край 2022"/>
    <n v="0"/>
    <s v="РФ 2022"/>
    <s v="-"/>
    <n v="21"/>
    <n v="30"/>
    <s v="F$706"/>
    <s v="F$706:F$749"/>
    <n v="706"/>
    <n v="749"/>
  </r>
  <r>
    <n v="441"/>
    <n v="15"/>
    <x v="0"/>
    <x v="14"/>
    <x v="0"/>
    <n v="0.2"/>
    <n v="4"/>
    <s v="Краснодарский край 2022"/>
    <n v="0.2"/>
    <s v="РФ 2022"/>
    <s v="-"/>
    <n v="21"/>
    <n v="36"/>
    <s v="F$442"/>
    <s v="F$442:F$485"/>
    <n v="442"/>
    <n v="485"/>
  </r>
  <r>
    <n v="485"/>
    <n v="16"/>
    <x v="0"/>
    <x v="15"/>
    <x v="0"/>
    <n v="1"/>
    <n v="8"/>
    <s v="Краснодарский край 2022"/>
    <n v="0.6"/>
    <s v="РФ 2022"/>
    <n v="0.2"/>
    <n v="21"/>
    <n v="29"/>
    <s v="F$486"/>
    <s v="F$486:F$529"/>
    <n v="486"/>
    <n v="529"/>
  </r>
  <r>
    <n v="353"/>
    <n v="17"/>
    <x v="0"/>
    <x v="16"/>
    <x v="0"/>
    <n v="2.2000000000000002"/>
    <n v="7"/>
    <s v="Краснодарский край 2022"/>
    <n v="1.9"/>
    <s v="РФ 2022"/>
    <n v="1.5"/>
    <n v="21"/>
    <e v="#N/A"/>
    <s v="F$354"/>
    <s v="F$354:F$397"/>
    <n v="354"/>
    <n v="397"/>
  </r>
  <r>
    <n v="89"/>
    <n v="18"/>
    <x v="0"/>
    <x v="17"/>
    <x v="0"/>
    <n v="0"/>
    <n v="6"/>
    <s v="Краснодарский край 2022"/>
    <n v="1.1000000000000001"/>
    <s v="РФ 2022"/>
    <n v="30.3"/>
    <n v="21"/>
    <n v="33"/>
    <s v="F$90"/>
    <s v="F$90:F$133"/>
    <n v="90"/>
    <n v="133"/>
  </r>
  <r>
    <n v="177"/>
    <n v="19"/>
    <x v="0"/>
    <x v="18"/>
    <x v="0"/>
    <n v="100"/>
    <n v="1"/>
    <s v="Краснодарский край 2022"/>
    <n v="99.2"/>
    <s v="РФ 2022"/>
    <s v="-"/>
    <n v="21"/>
    <n v="7"/>
    <s v="F$178"/>
    <s v="F$178:F$221"/>
    <n v="178"/>
    <n v="221"/>
  </r>
  <r>
    <n v="1057"/>
    <n v="20"/>
    <x v="0"/>
    <x v="0"/>
    <x v="1"/>
    <n v="11"/>
    <n v="19"/>
    <s v="Краснодарский край 2023"/>
    <n v="24"/>
    <s v="РФ 2023"/>
    <n v="209.5"/>
    <n v="21"/>
    <e v="#N/A"/>
    <s v="F$1058"/>
    <s v="F$1058:F$1101"/>
    <n v="1058"/>
    <n v="1101"/>
  </r>
  <r>
    <n v="1585"/>
    <n v="21"/>
    <x v="0"/>
    <x v="1"/>
    <x v="1"/>
    <n v="98228.000000000015"/>
    <n v="21"/>
    <s v="Краснодарский край 2023"/>
    <n v="131655.9"/>
    <s v="РФ 2023"/>
    <n v="1645476.7"/>
    <n v="21"/>
    <e v="#N/A"/>
    <s v="F$1586"/>
    <s v="F$1586:F$1629"/>
    <n v="1586"/>
    <n v="1629"/>
  </r>
  <r>
    <n v="1101"/>
    <n v="22"/>
    <x v="0"/>
    <x v="2"/>
    <x v="1"/>
    <n v="0.1"/>
    <n v="4"/>
    <s v="Краснодарский край 2023"/>
    <n v="0.2"/>
    <s v="РФ 2023"/>
    <n v="1E-3"/>
    <n v="21"/>
    <e v="#N/A"/>
    <s v="F$1102"/>
    <s v="F$1102:F$1145"/>
    <n v="1102"/>
    <n v="1145"/>
  </r>
  <r>
    <n v="837"/>
    <n v="23"/>
    <x v="0"/>
    <x v="3"/>
    <x v="1"/>
    <n v="79"/>
    <n v="18"/>
    <s v="Краснодарский край 2023"/>
    <n v="147.19999999999999"/>
    <s v="РФ 2023"/>
    <n v="2015"/>
    <n v="21"/>
    <e v="#N/A"/>
    <s v="F$838"/>
    <s v="F$838:F$881"/>
    <n v="838"/>
    <n v="881"/>
  </r>
  <r>
    <n v="1629"/>
    <n v="24"/>
    <x v="0"/>
    <x v="4"/>
    <x v="1"/>
    <n v="1637"/>
    <n v="20"/>
    <s v="Краснодарский край 2023"/>
    <n v="4235.8999999999996"/>
    <s v="РФ 2023"/>
    <n v="45809.4"/>
    <n v="21"/>
    <e v="#N/A"/>
    <s v="F$1630"/>
    <s v="F$1630:F$1673"/>
    <n v="1630"/>
    <n v="1673"/>
  </r>
  <r>
    <n v="881"/>
    <n v="25"/>
    <x v="0"/>
    <x v="5"/>
    <x v="1"/>
    <n v="1727"/>
    <n v="20"/>
    <s v="Краснодарский край 2023"/>
    <n v="4407.1000000000004"/>
    <s v="РФ 2023"/>
    <n v="48033.8"/>
    <n v="21"/>
    <e v="#N/A"/>
    <s v="F$882"/>
    <s v="F$882:F$925"/>
    <n v="882"/>
    <n v="925"/>
  </r>
  <r>
    <n v="1233"/>
    <n v="26"/>
    <x v="0"/>
    <x v="6"/>
    <x v="1"/>
    <n v="17.600000000000001"/>
    <n v="23"/>
    <s v="Краснодарский край 2023"/>
    <n v="33.5"/>
    <s v="РФ 2023"/>
    <n v="29.2"/>
    <n v="21"/>
    <e v="#N/A"/>
    <s v="F$1234"/>
    <s v="F$1234:F$1277"/>
    <n v="1234"/>
    <n v="1277"/>
  </r>
  <r>
    <n v="1145"/>
    <n v="27"/>
    <x v="0"/>
    <x v="7"/>
    <x v="1"/>
    <n v="135"/>
    <n v="19"/>
    <s v="Краснодарский край 2023"/>
    <n v="183.4"/>
    <s v="РФ 2023"/>
    <n v="2563.9"/>
    <n v="21"/>
    <e v="#N/A"/>
    <s v="F$1146"/>
    <s v="F$1146:F$1189"/>
    <n v="1146"/>
    <n v="1189"/>
  </r>
  <r>
    <n v="969"/>
    <n v="28"/>
    <x v="0"/>
    <x v="8"/>
    <x v="1"/>
    <n v="0.72"/>
    <n v="10"/>
    <s v="Краснодарский край 2023"/>
    <n v="0"/>
    <s v="РФ 2023"/>
    <s v="-"/>
    <n v="21"/>
    <e v="#N/A"/>
    <s v="F$970"/>
    <s v="F$970:F$1013"/>
    <n v="970"/>
    <n v="1013"/>
  </r>
  <r>
    <n v="1365"/>
    <n v="29"/>
    <x v="0"/>
    <x v="9"/>
    <x v="1"/>
    <n v="22"/>
    <n v="14"/>
    <s v="Краснодарский край 2023"/>
    <n v="28.3"/>
    <s v="РФ 2023"/>
    <s v="-"/>
    <n v="21"/>
    <e v="#N/A"/>
    <s v="F$1366"/>
    <s v="F$1366:F$1409"/>
    <n v="1366"/>
    <n v="1409"/>
  </r>
  <r>
    <n v="1409"/>
    <n v="30"/>
    <x v="0"/>
    <x v="10"/>
    <x v="1"/>
    <n v="22"/>
    <n v="14"/>
    <s v="Краснодарский край 2023"/>
    <n v="39.1"/>
    <s v="РФ 2023"/>
    <s v="-"/>
    <n v="21"/>
    <e v="#N/A"/>
    <s v="F$1410"/>
    <s v="F$1410:F$1453"/>
    <n v="1410"/>
    <n v="1453"/>
  </r>
  <r>
    <n v="1497"/>
    <n v="31"/>
    <x v="0"/>
    <x v="11"/>
    <x v="1"/>
    <n v="31"/>
    <n v="21"/>
    <s v="Краснодарский край 2023"/>
    <n v="43.2"/>
    <s v="РФ 2023"/>
    <n v="39.299999999999997"/>
    <n v="21"/>
    <n v="16"/>
    <s v="F$1498"/>
    <s v="F$1498:F$1541"/>
    <n v="1498"/>
    <n v="1541"/>
  </r>
  <r>
    <n v="1453"/>
    <n v="32"/>
    <x v="0"/>
    <x v="12"/>
    <x v="1"/>
    <n v="13"/>
    <n v="2"/>
    <s v="Краснодарский край 2023"/>
    <n v="2.2000000000000002"/>
    <s v="РФ 2023"/>
    <n v="31.5"/>
    <n v="21"/>
    <e v="#N/A"/>
    <s v="F$1454"/>
    <s v="F$1454:F$1497"/>
    <n v="1454"/>
    <n v="1497"/>
  </r>
  <r>
    <n v="1541"/>
    <n v="33"/>
    <x v="0"/>
    <x v="13"/>
    <x v="1"/>
    <n v="0.5"/>
    <n v="5"/>
    <s v="Краснодарский край 2023"/>
    <n v="0"/>
    <s v="РФ 2023"/>
    <s v="-"/>
    <n v="21"/>
    <e v="#N/A"/>
    <s v="F$1542"/>
    <s v="F$1542:F$1585"/>
    <n v="1542"/>
    <n v="1585"/>
  </r>
  <r>
    <n v="1277"/>
    <n v="34"/>
    <x v="0"/>
    <x v="14"/>
    <x v="1"/>
    <n v="0.2"/>
    <n v="4"/>
    <s v="Краснодарский край 2023"/>
    <n v="0.2"/>
    <s v="РФ 2023"/>
    <s v="-"/>
    <n v="21"/>
    <n v="33"/>
    <s v="F$1278"/>
    <s v="F$1278:F$1321"/>
    <n v="1278"/>
    <n v="1321"/>
  </r>
  <r>
    <n v="1321"/>
    <n v="35"/>
    <x v="0"/>
    <x v="15"/>
    <x v="1"/>
    <n v="0.4"/>
    <n v="3"/>
    <s v="Краснодарский край 2023"/>
    <n v="0.5"/>
    <s v="РФ 2023"/>
    <n v="0.2"/>
    <n v="21"/>
    <n v="27"/>
    <s v="F$1322"/>
    <s v="F$1322:F$1365"/>
    <n v="1322"/>
    <n v="1365"/>
  </r>
  <r>
    <n v="1189"/>
    <n v="36"/>
    <x v="0"/>
    <x v="16"/>
    <x v="1"/>
    <n v="1.4"/>
    <n v="8"/>
    <s v="Краснодарский край 2023"/>
    <n v="1.4"/>
    <s v="РФ 2023"/>
    <n v="1.6"/>
    <n v="21"/>
    <e v="#N/A"/>
    <s v="F$1190"/>
    <s v="F$1190:F$1233"/>
    <n v="1190"/>
    <n v="1233"/>
  </r>
  <r>
    <n v="925"/>
    <n v="37"/>
    <x v="0"/>
    <x v="17"/>
    <x v="1"/>
    <n v="2"/>
    <n v="4"/>
    <s v="Краснодарский край 2023"/>
    <n v="1.1000000000000001"/>
    <s v="РФ 2023"/>
    <n v="32.1"/>
    <n v="21"/>
    <e v="#N/A"/>
    <s v="F$926"/>
    <s v="F$926:F$969"/>
    <n v="926"/>
    <n v="969"/>
  </r>
  <r>
    <n v="1013"/>
    <n v="38"/>
    <x v="0"/>
    <x v="18"/>
    <x v="1"/>
    <n v="100"/>
    <n v="1"/>
    <s v="Краснодарский край 2023"/>
    <n v="99.5"/>
    <s v="РФ 2023"/>
    <s v="-"/>
    <n v="21"/>
    <n v="8"/>
    <s v="F$1014"/>
    <s v="F$1014:F$1057"/>
    <n v="1014"/>
    <n v="1057"/>
  </r>
  <r>
    <n v="222"/>
    <n v="39"/>
    <x v="1"/>
    <x v="0"/>
    <x v="0"/>
    <n v="11"/>
    <n v="21"/>
    <s v="Краснодарский край 2022"/>
    <n v="24.3"/>
    <s v="РФ 2022"/>
    <n v="235.1"/>
    <n v="28"/>
    <e v="#N/A"/>
    <s v="F$222"/>
    <s v="F$222:F$265"/>
    <n v="222"/>
    <n v="265"/>
  </r>
  <r>
    <n v="750"/>
    <n v="40"/>
    <x v="1"/>
    <x v="1"/>
    <x v="0"/>
    <n v="96440.000000000029"/>
    <n v="22"/>
    <s v="Краснодарский край 2022"/>
    <n v="116149"/>
    <s v="РФ 2022"/>
    <n v="1712442.1"/>
    <n v="28"/>
    <e v="#N/A"/>
    <s v="F$750"/>
    <s v="F$750:F$793"/>
    <n v="750"/>
    <n v="793"/>
  </r>
  <r>
    <n v="266"/>
    <n v="41"/>
    <x v="1"/>
    <x v="2"/>
    <x v="0"/>
    <n v="0.1"/>
    <n v="4"/>
    <s v="Краснодарский край 2022"/>
    <n v="0.2"/>
    <s v="РФ 2022"/>
    <n v="2E-3"/>
    <n v="28"/>
    <e v="#N/A"/>
    <s v="F$266"/>
    <s v="F$266:F$309"/>
    <n v="266"/>
    <n v="309"/>
  </r>
  <r>
    <n v="2"/>
    <n v="42"/>
    <x v="1"/>
    <x v="3"/>
    <x v="0"/>
    <n v="58"/>
    <n v="29"/>
    <s v="Краснодарский край 2022"/>
    <n v="154.69999999999999"/>
    <s v="РФ 2022"/>
    <n v="2237.9"/>
    <n v="28"/>
    <n v="15"/>
    <s v="F$2"/>
    <s v="F$2:F$45"/>
    <n v="2"/>
    <n v="45"/>
  </r>
  <r>
    <n v="794"/>
    <n v="43"/>
    <x v="1"/>
    <x v="4"/>
    <x v="0"/>
    <n v="1211"/>
    <n v="26"/>
    <s v="Краснодарский край 2022"/>
    <n v="3901.3"/>
    <s v="РФ 2022"/>
    <n v="44096.6"/>
    <n v="28"/>
    <e v="#N/A"/>
    <s v="F$794"/>
    <s v="F$794:F$837"/>
    <n v="794"/>
    <n v="837"/>
  </r>
  <r>
    <n v="46"/>
    <n v="44"/>
    <x v="1"/>
    <x v="5"/>
    <x v="0"/>
    <n v="1280"/>
    <n v="26"/>
    <s v="Краснодарский край 2022"/>
    <n v="4080.4"/>
    <s v="РФ 2022"/>
    <n v="46569.599999999999"/>
    <n v="28"/>
    <e v="#N/A"/>
    <s v="F$46"/>
    <s v="F$46:F$89"/>
    <n v="46"/>
    <n v="89"/>
  </r>
  <r>
    <n v="398"/>
    <n v="45"/>
    <x v="1"/>
    <x v="6"/>
    <x v="0"/>
    <n v="13.3"/>
    <n v="32"/>
    <s v="Краснодарский край 2022"/>
    <n v="35.1"/>
    <s v="РФ 2022"/>
    <n v="27.2"/>
    <n v="28"/>
    <e v="#N/A"/>
    <s v="F$398"/>
    <s v="F$398:F$441"/>
    <n v="398"/>
    <n v="441"/>
  </r>
  <r>
    <n v="310"/>
    <n v="46"/>
    <x v="1"/>
    <x v="7"/>
    <x v="0"/>
    <n v="178"/>
    <n v="20"/>
    <s v="Краснодарский край 2022"/>
    <n v="225.2"/>
    <s v="РФ 2022"/>
    <n v="2573.6"/>
    <n v="28"/>
    <e v="#N/A"/>
    <s v="F$310"/>
    <s v="F$310:F$353"/>
    <n v="310"/>
    <n v="353"/>
  </r>
  <r>
    <n v="134"/>
    <n v="47"/>
    <x v="1"/>
    <x v="8"/>
    <x v="0"/>
    <n v="0.61"/>
    <n v="21"/>
    <s v="Краснодарский край 2022"/>
    <n v="0"/>
    <s v="РФ 2022"/>
    <s v="-"/>
    <n v="28"/>
    <e v="#N/A"/>
    <s v="F$134"/>
    <s v="F$134:F$177"/>
    <n v="134"/>
    <n v="177"/>
  </r>
  <r>
    <n v="530"/>
    <n v="48"/>
    <x v="1"/>
    <x v="9"/>
    <x v="0"/>
    <n v="30"/>
    <n v="7"/>
    <s v="Краснодарский край 2022"/>
    <n v="25.4"/>
    <s v="РФ 2022"/>
    <s v="-"/>
    <n v="28"/>
    <e v="#N/A"/>
    <s v="F$530"/>
    <s v="F$530:F$573"/>
    <n v="530"/>
    <n v="573"/>
  </r>
  <r>
    <n v="574"/>
    <n v="49"/>
    <x v="1"/>
    <x v="10"/>
    <x v="0"/>
    <n v="50"/>
    <n v="18"/>
    <s v="Краснодарский край 2022"/>
    <n v="62.9"/>
    <s v="РФ 2022"/>
    <s v="-"/>
    <n v="28"/>
    <e v="#N/A"/>
    <s v="F$574"/>
    <s v="F$574:F$617"/>
    <n v="574"/>
    <n v="617"/>
  </r>
  <r>
    <n v="662"/>
    <n v="50"/>
    <x v="1"/>
    <x v="11"/>
    <x v="0"/>
    <n v="23"/>
    <n v="17"/>
    <s v="Краснодарский край 2022"/>
    <n v="32.1"/>
    <s v="РФ 2022"/>
    <n v="35.9"/>
    <n v="28"/>
    <e v="#N/A"/>
    <s v="F$662"/>
    <s v="F$662:F$705"/>
    <n v="662"/>
    <n v="705"/>
  </r>
  <r>
    <n v="618"/>
    <n v="51"/>
    <x v="1"/>
    <x v="12"/>
    <x v="0"/>
    <n v="14"/>
    <n v="10"/>
    <s v="Краснодарский край 2022"/>
    <n v="13.7"/>
    <s v="РФ 2022"/>
    <n v="42.8"/>
    <n v="28"/>
    <n v="20"/>
    <s v="F$618"/>
    <s v="F$618:F$661"/>
    <n v="618"/>
    <n v="661"/>
  </r>
  <r>
    <n v="706"/>
    <n v="52"/>
    <x v="1"/>
    <x v="13"/>
    <x v="0"/>
    <n v="0.2"/>
    <n v="7"/>
    <s v="Краснодарский край 2022"/>
    <n v="0"/>
    <s v="РФ 2022"/>
    <s v="-"/>
    <n v="28"/>
    <n v="32"/>
    <s v="F$706"/>
    <s v="F$706:F$749"/>
    <n v="706"/>
    <n v="749"/>
  </r>
  <r>
    <n v="442"/>
    <n v="53"/>
    <x v="1"/>
    <x v="14"/>
    <x v="0"/>
    <n v="0.3"/>
    <n v="3"/>
    <s v="Краснодарский край 2022"/>
    <n v="0.2"/>
    <s v="РФ 2022"/>
    <s v="-"/>
    <n v="28"/>
    <e v="#N/A"/>
    <s v="F$442"/>
    <s v="F$442:F$485"/>
    <n v="442"/>
    <n v="485"/>
  </r>
  <r>
    <n v="486"/>
    <n v="54"/>
    <x v="1"/>
    <x v="15"/>
    <x v="0"/>
    <n v="1"/>
    <n v="8"/>
    <s v="Краснодарский край 2022"/>
    <n v="0.6"/>
    <s v="РФ 2022"/>
    <n v="0.2"/>
    <n v="28"/>
    <n v="29"/>
    <s v="F$486"/>
    <s v="F$486:F$529"/>
    <n v="486"/>
    <n v="529"/>
  </r>
  <r>
    <n v="354"/>
    <n v="55"/>
    <x v="1"/>
    <x v="16"/>
    <x v="0"/>
    <n v="1.8"/>
    <n v="11"/>
    <s v="Краснодарский край 2022"/>
    <n v="1.9"/>
    <s v="РФ 2022"/>
    <n v="1.5"/>
    <n v="28"/>
    <e v="#N/A"/>
    <s v="F$354"/>
    <s v="F$354:F$397"/>
    <n v="354"/>
    <n v="397"/>
  </r>
  <r>
    <n v="90"/>
    <n v="56"/>
    <x v="1"/>
    <x v="17"/>
    <x v="0"/>
    <n v="0"/>
    <n v="6"/>
    <s v="Краснодарский край 2022"/>
    <n v="1.1000000000000001"/>
    <s v="РФ 2022"/>
    <n v="30.3"/>
    <n v="28"/>
    <n v="33"/>
    <s v="F$90"/>
    <s v="F$90:F$133"/>
    <n v="90"/>
    <n v="133"/>
  </r>
  <r>
    <n v="178"/>
    <n v="57"/>
    <x v="1"/>
    <x v="18"/>
    <x v="0"/>
    <n v="97.7"/>
    <n v="3"/>
    <s v="Краснодарский край 2022"/>
    <n v="99.2"/>
    <s v="РФ 2022"/>
    <s v="-"/>
    <n v="28"/>
    <e v="#N/A"/>
    <s v="F$178"/>
    <s v="F$178:F$221"/>
    <n v="178"/>
    <n v="221"/>
  </r>
  <r>
    <n v="1058"/>
    <n v="58"/>
    <x v="1"/>
    <x v="0"/>
    <x v="1"/>
    <n v="11"/>
    <n v="19"/>
    <s v="Краснодарский край 2023"/>
    <n v="24"/>
    <s v="РФ 2023"/>
    <n v="209.5"/>
    <n v="25"/>
    <e v="#N/A"/>
    <s v="F$1058"/>
    <s v="F$1058:F$1101"/>
    <n v="1058"/>
    <n v="1101"/>
  </r>
  <r>
    <n v="1586"/>
    <n v="59"/>
    <x v="1"/>
    <x v="1"/>
    <x v="1"/>
    <n v="97473"/>
    <n v="23"/>
    <s v="Краснодарский край 2023"/>
    <n v="131655.9"/>
    <s v="РФ 2023"/>
    <n v="1645476.7"/>
    <n v="25"/>
    <e v="#N/A"/>
    <s v="F$1586"/>
    <s v="F$1586:F$1629"/>
    <n v="1586"/>
    <n v="1629"/>
  </r>
  <r>
    <n v="1102"/>
    <n v="60"/>
    <x v="1"/>
    <x v="2"/>
    <x v="1"/>
    <n v="0.1"/>
    <n v="4"/>
    <s v="Краснодарский край 2023"/>
    <n v="0.2"/>
    <s v="РФ 2023"/>
    <n v="1E-3"/>
    <n v="25"/>
    <e v="#N/A"/>
    <s v="F$1102"/>
    <s v="F$1102:F$1145"/>
    <n v="1102"/>
    <n v="1145"/>
  </r>
  <r>
    <n v="838"/>
    <n v="61"/>
    <x v="1"/>
    <x v="3"/>
    <x v="1"/>
    <n v="52"/>
    <n v="29"/>
    <s v="Краснодарский край 2023"/>
    <n v="147.19999999999999"/>
    <s v="РФ 2023"/>
    <n v="2015"/>
    <n v="25"/>
    <e v="#N/A"/>
    <s v="F$838"/>
    <s v="F$838:F$881"/>
    <n v="838"/>
    <n v="881"/>
  </r>
  <r>
    <n v="1630"/>
    <n v="62"/>
    <x v="1"/>
    <x v="4"/>
    <x v="1"/>
    <n v="1317"/>
    <n v="26"/>
    <s v="Краснодарский край 2023"/>
    <n v="4235.8999999999996"/>
    <s v="РФ 2023"/>
    <n v="45809.4"/>
    <n v="25"/>
    <e v="#N/A"/>
    <s v="F$1630"/>
    <s v="F$1630:F$1673"/>
    <n v="1630"/>
    <n v="1673"/>
  </r>
  <r>
    <n v="882"/>
    <n v="63"/>
    <x v="1"/>
    <x v="5"/>
    <x v="1"/>
    <n v="1380"/>
    <n v="26"/>
    <s v="Краснодарский край 2023"/>
    <n v="4407.1000000000004"/>
    <s v="РФ 2023"/>
    <n v="48033.8"/>
    <n v="25"/>
    <e v="#N/A"/>
    <s v="F$882"/>
    <s v="F$882:F$925"/>
    <n v="882"/>
    <n v="925"/>
  </r>
  <r>
    <n v="1234"/>
    <n v="64"/>
    <x v="1"/>
    <x v="6"/>
    <x v="1"/>
    <n v="14.2"/>
    <n v="35"/>
    <s v="Краснодарский край 2023"/>
    <n v="33.5"/>
    <s v="РФ 2023"/>
    <n v="29.2"/>
    <n v="25"/>
    <e v="#N/A"/>
    <s v="F$1234"/>
    <s v="F$1234:F$1277"/>
    <n v="1234"/>
    <n v="1277"/>
  </r>
  <r>
    <n v="1146"/>
    <n v="65"/>
    <x v="1"/>
    <x v="7"/>
    <x v="1"/>
    <n v="133"/>
    <n v="20"/>
    <s v="Краснодарский край 2023"/>
    <n v="183.4"/>
    <s v="РФ 2023"/>
    <n v="2563.9"/>
    <n v="25"/>
    <e v="#N/A"/>
    <s v="F$1146"/>
    <s v="F$1146:F$1189"/>
    <n v="1146"/>
    <n v="1189"/>
  </r>
  <r>
    <n v="970"/>
    <n v="66"/>
    <x v="1"/>
    <x v="8"/>
    <x v="1"/>
    <n v="0.63"/>
    <n v="18"/>
    <s v="Краснодарский край 2023"/>
    <n v="0"/>
    <s v="РФ 2023"/>
    <s v="-"/>
    <n v="25"/>
    <e v="#N/A"/>
    <s v="F$970"/>
    <s v="F$970:F$1013"/>
    <n v="970"/>
    <n v="1013"/>
  </r>
  <r>
    <n v="1366"/>
    <n v="67"/>
    <x v="1"/>
    <x v="9"/>
    <x v="1"/>
    <n v="31"/>
    <n v="7"/>
    <s v="Краснодарский край 2023"/>
    <n v="28.3"/>
    <s v="РФ 2023"/>
    <s v="-"/>
    <n v="25"/>
    <e v="#N/A"/>
    <s v="F$1366"/>
    <s v="F$1366:F$1409"/>
    <n v="1366"/>
    <n v="1409"/>
  </r>
  <r>
    <n v="1410"/>
    <n v="68"/>
    <x v="1"/>
    <x v="10"/>
    <x v="1"/>
    <n v="31"/>
    <n v="7"/>
    <s v="Краснодарский край 2023"/>
    <n v="39.1"/>
    <s v="РФ 2023"/>
    <s v="-"/>
    <n v="25"/>
    <e v="#N/A"/>
    <s v="F$1410"/>
    <s v="F$1410:F$1453"/>
    <n v="1410"/>
    <n v="1453"/>
  </r>
  <r>
    <n v="1498"/>
    <n v="69"/>
    <x v="1"/>
    <x v="11"/>
    <x v="1"/>
    <n v="37"/>
    <n v="16"/>
    <s v="Краснодарский край 2023"/>
    <n v="43.2"/>
    <s v="РФ 2023"/>
    <n v="39.299999999999997"/>
    <n v="25"/>
    <e v="#N/A"/>
    <s v="F$1498"/>
    <s v="F$1498:F$1541"/>
    <n v="1498"/>
    <n v="1541"/>
  </r>
  <r>
    <n v="1454"/>
    <n v="70"/>
    <x v="1"/>
    <x v="12"/>
    <x v="1"/>
    <n v="0"/>
    <n v="8"/>
    <s v="Краснодарский край 2023"/>
    <n v="2.2000000000000002"/>
    <s v="РФ 2023"/>
    <n v="31.5"/>
    <n v="25"/>
    <n v="34"/>
    <s v="F$1454"/>
    <s v="F$1454:F$1497"/>
    <n v="1454"/>
    <n v="1497"/>
  </r>
  <r>
    <n v="1542"/>
    <n v="71"/>
    <x v="1"/>
    <x v="13"/>
    <x v="1"/>
    <n v="0.3"/>
    <n v="7"/>
    <s v="Краснодарский край 2023"/>
    <n v="0"/>
    <s v="РФ 2023"/>
    <s v="-"/>
    <n v="25"/>
    <n v="34"/>
    <s v="F$1542"/>
    <s v="F$1542:F$1585"/>
    <n v="1542"/>
    <n v="1585"/>
  </r>
  <r>
    <n v="1278"/>
    <n v="72"/>
    <x v="1"/>
    <x v="14"/>
    <x v="1"/>
    <n v="0.3"/>
    <n v="3"/>
    <s v="Краснодарский край 2023"/>
    <n v="0.2"/>
    <s v="РФ 2023"/>
    <s v="-"/>
    <n v="25"/>
    <e v="#N/A"/>
    <s v="F$1278"/>
    <s v="F$1278:F$1321"/>
    <n v="1278"/>
    <n v="1321"/>
  </r>
  <r>
    <n v="1322"/>
    <n v="73"/>
    <x v="1"/>
    <x v="15"/>
    <x v="1"/>
    <n v="0.4"/>
    <n v="3"/>
    <s v="Краснодарский край 2023"/>
    <n v="0.5"/>
    <s v="РФ 2023"/>
    <n v="0.2"/>
    <n v="25"/>
    <n v="27"/>
    <s v="F$1322"/>
    <s v="F$1322:F$1365"/>
    <n v="1322"/>
    <n v="1365"/>
  </r>
  <r>
    <n v="1190"/>
    <n v="74"/>
    <x v="1"/>
    <x v="16"/>
    <x v="1"/>
    <n v="1.4"/>
    <n v="8"/>
    <s v="Краснодарский край 2023"/>
    <n v="1.4"/>
    <s v="РФ 2023"/>
    <n v="1.6"/>
    <n v="25"/>
    <e v="#N/A"/>
    <s v="F$1190"/>
    <s v="F$1190:F$1233"/>
    <n v="1190"/>
    <n v="1233"/>
  </r>
  <r>
    <n v="926"/>
    <n v="75"/>
    <x v="1"/>
    <x v="17"/>
    <x v="1"/>
    <n v="0"/>
    <n v="6"/>
    <s v="Краснодарский край 2023"/>
    <n v="1.1000000000000001"/>
    <s v="РФ 2023"/>
    <n v="32.1"/>
    <n v="25"/>
    <n v="35"/>
    <s v="F$926"/>
    <s v="F$926:F$969"/>
    <n v="926"/>
    <n v="969"/>
  </r>
  <r>
    <n v="1014"/>
    <n v="76"/>
    <x v="1"/>
    <x v="18"/>
    <x v="1"/>
    <n v="100"/>
    <n v="1"/>
    <s v="Краснодарский край 2023"/>
    <n v="99.5"/>
    <s v="РФ 2023"/>
    <s v="-"/>
    <n v="25"/>
    <n v="8"/>
    <s v="F$1014"/>
    <s v="F$1014:F$1057"/>
    <n v="1014"/>
    <n v="1057"/>
  </r>
  <r>
    <n v="223"/>
    <n v="77"/>
    <x v="2"/>
    <x v="0"/>
    <x v="0"/>
    <n v="13"/>
    <n v="19"/>
    <s v="Краснодарский край 2022"/>
    <n v="24.3"/>
    <s v="РФ 2022"/>
    <n v="235.1"/>
    <n v="40"/>
    <e v="#N/A"/>
    <s v="F$222"/>
    <s v="F$222:F$265"/>
    <n v="222"/>
    <n v="265"/>
  </r>
  <r>
    <n v="751"/>
    <n v="78"/>
    <x v="2"/>
    <x v="1"/>
    <x v="0"/>
    <n v="30899.999999999996"/>
    <n v="44"/>
    <s v="Краснодарский край 2022"/>
    <n v="116149"/>
    <s v="РФ 2022"/>
    <n v="1712442.1"/>
    <n v="40"/>
    <e v="#N/A"/>
    <s v="F$750"/>
    <s v="F$750:F$793"/>
    <n v="750"/>
    <n v="793"/>
  </r>
  <r>
    <n v="267"/>
    <n v="79"/>
    <x v="2"/>
    <x v="2"/>
    <x v="0"/>
    <n v="0.4"/>
    <n v="1"/>
    <s v="Краснодарский край 2022"/>
    <n v="0.2"/>
    <s v="РФ 2022"/>
    <n v="2E-3"/>
    <n v="40"/>
    <n v="32"/>
    <s v="F$266"/>
    <s v="F$266:F$309"/>
    <n v="266"/>
    <n v="309"/>
  </r>
  <r>
    <n v="3"/>
    <n v="80"/>
    <x v="2"/>
    <x v="3"/>
    <x v="0"/>
    <n v="31"/>
    <n v="38"/>
    <s v="Краснодарский край 2022"/>
    <n v="154.69999999999999"/>
    <s v="РФ 2022"/>
    <n v="2237.9"/>
    <n v="40"/>
    <n v="17"/>
    <s v="F$2"/>
    <s v="F$2:F$45"/>
    <n v="2"/>
    <n v="45"/>
  </r>
  <r>
    <n v="795"/>
    <n v="81"/>
    <x v="2"/>
    <x v="4"/>
    <x v="0"/>
    <n v="399"/>
    <n v="42"/>
    <s v="Краснодарский край 2022"/>
    <n v="3901.3"/>
    <s v="РФ 2022"/>
    <n v="44096.6"/>
    <n v="40"/>
    <e v="#N/A"/>
    <s v="F$794"/>
    <s v="F$794:F$837"/>
    <n v="794"/>
    <n v="837"/>
  </r>
  <r>
    <n v="47"/>
    <n v="82"/>
    <x v="2"/>
    <x v="5"/>
    <x v="0"/>
    <n v="443"/>
    <n v="43"/>
    <s v="Краснодарский край 2022"/>
    <n v="4080.4"/>
    <s v="РФ 2022"/>
    <n v="46569.599999999999"/>
    <n v="40"/>
    <n v="5"/>
    <s v="F$46"/>
    <s v="F$46:F$89"/>
    <n v="46"/>
    <n v="89"/>
  </r>
  <r>
    <n v="399"/>
    <n v="83"/>
    <x v="2"/>
    <x v="6"/>
    <x v="0"/>
    <n v="14.3"/>
    <n v="29"/>
    <s v="Краснодарский край 2022"/>
    <n v="35.1"/>
    <s v="РФ 2022"/>
    <n v="27.2"/>
    <n v="40"/>
    <e v="#N/A"/>
    <s v="F$398"/>
    <s v="F$398:F$441"/>
    <n v="398"/>
    <n v="441"/>
  </r>
  <r>
    <n v="311"/>
    <n v="84"/>
    <x v="2"/>
    <x v="7"/>
    <x v="0"/>
    <n v="80"/>
    <n v="34"/>
    <s v="Краснодарский край 2022"/>
    <n v="225.2"/>
    <s v="РФ 2022"/>
    <n v="2573.6"/>
    <n v="40"/>
    <e v="#N/A"/>
    <s v="F$310"/>
    <s v="F$310:F$353"/>
    <n v="310"/>
    <n v="353"/>
  </r>
  <r>
    <n v="135"/>
    <n v="85"/>
    <x v="2"/>
    <x v="8"/>
    <x v="0"/>
    <n v="0.84"/>
    <n v="2"/>
    <s v="Краснодарский край 2022"/>
    <n v="0"/>
    <s v="РФ 2022"/>
    <s v="-"/>
    <n v="40"/>
    <e v="#N/A"/>
    <s v="F$134"/>
    <s v="F$134:F$177"/>
    <n v="134"/>
    <n v="177"/>
  </r>
  <r>
    <n v="531"/>
    <n v="86"/>
    <x v="2"/>
    <x v="9"/>
    <x v="0"/>
    <n v="13"/>
    <n v="22"/>
    <s v="Краснодарский край 2022"/>
    <n v="25.4"/>
    <s v="РФ 2022"/>
    <s v="-"/>
    <n v="40"/>
    <e v="#N/A"/>
    <s v="F$530"/>
    <s v="F$530:F$573"/>
    <n v="530"/>
    <n v="573"/>
  </r>
  <r>
    <n v="575"/>
    <n v="87"/>
    <x v="2"/>
    <x v="10"/>
    <x v="0"/>
    <n v="15"/>
    <n v="31"/>
    <s v="Краснодарский край 2022"/>
    <n v="62.9"/>
    <s v="РФ 2022"/>
    <s v="-"/>
    <n v="40"/>
    <e v="#N/A"/>
    <s v="F$574"/>
    <s v="F$574:F$617"/>
    <n v="574"/>
    <n v="617"/>
  </r>
  <r>
    <n v="663"/>
    <n v="88"/>
    <x v="2"/>
    <x v="11"/>
    <x v="0"/>
    <n v="10"/>
    <n v="27"/>
    <s v="Краснодарский край 2022"/>
    <n v="32.1"/>
    <s v="РФ 2022"/>
    <n v="35.9"/>
    <n v="40"/>
    <e v="#N/A"/>
    <s v="F$662"/>
    <s v="F$662:F$705"/>
    <n v="662"/>
    <n v="705"/>
  </r>
  <r>
    <n v="619"/>
    <n v="89"/>
    <x v="2"/>
    <x v="12"/>
    <x v="0"/>
    <n v="4"/>
    <n v="20"/>
    <s v="Краснодарский край 2022"/>
    <n v="13.7"/>
    <s v="РФ 2022"/>
    <n v="42.8"/>
    <n v="40"/>
    <e v="#N/A"/>
    <s v="F$618"/>
    <s v="F$618:F$661"/>
    <n v="618"/>
    <n v="661"/>
  </r>
  <r>
    <n v="707"/>
    <n v="90"/>
    <x v="2"/>
    <x v="13"/>
    <x v="0"/>
    <n v="0.2"/>
    <n v="7"/>
    <s v="Краснодарский край 2022"/>
    <n v="0"/>
    <s v="РФ 2022"/>
    <s v="-"/>
    <n v="40"/>
    <n v="32"/>
    <s v="F$706"/>
    <s v="F$706:F$749"/>
    <n v="706"/>
    <n v="749"/>
  </r>
  <r>
    <n v="443"/>
    <n v="91"/>
    <x v="2"/>
    <x v="14"/>
    <x v="0"/>
    <n v="0.4"/>
    <n v="2"/>
    <s v="Краснодарский край 2022"/>
    <n v="0.2"/>
    <s v="РФ 2022"/>
    <s v="-"/>
    <n v="40"/>
    <e v="#N/A"/>
    <s v="F$442"/>
    <s v="F$442:F$485"/>
    <n v="442"/>
    <n v="485"/>
  </r>
  <r>
    <n v="487"/>
    <n v="92"/>
    <x v="2"/>
    <x v="15"/>
    <x v="0"/>
    <n v="1.4"/>
    <n v="4"/>
    <s v="Краснодарский край 2022"/>
    <n v="0.6"/>
    <s v="РФ 2022"/>
    <n v="0.2"/>
    <n v="40"/>
    <e v="#N/A"/>
    <s v="F$486"/>
    <s v="F$486:F$529"/>
    <n v="486"/>
    <n v="529"/>
  </r>
  <r>
    <n v="355"/>
    <n v="93"/>
    <x v="2"/>
    <x v="16"/>
    <x v="0"/>
    <n v="2.6"/>
    <n v="3"/>
    <s v="Краснодарский край 2022"/>
    <n v="1.9"/>
    <s v="РФ 2022"/>
    <n v="1.5"/>
    <n v="40"/>
    <e v="#N/A"/>
    <s v="F$354"/>
    <s v="F$354:F$397"/>
    <n v="354"/>
    <n v="397"/>
  </r>
  <r>
    <n v="91"/>
    <n v="94"/>
    <x v="2"/>
    <x v="17"/>
    <x v="0"/>
    <n v="0"/>
    <n v="6"/>
    <s v="Краснодарский край 2022"/>
    <n v="1.1000000000000001"/>
    <s v="РФ 2022"/>
    <n v="30.3"/>
    <n v="40"/>
    <n v="33"/>
    <s v="F$90"/>
    <s v="F$90:F$133"/>
    <n v="90"/>
    <n v="133"/>
  </r>
  <r>
    <n v="179"/>
    <n v="95"/>
    <x v="2"/>
    <x v="18"/>
    <x v="0"/>
    <n v="91.7"/>
    <n v="7"/>
    <s v="Краснодарский край 2022"/>
    <n v="99.2"/>
    <s v="РФ 2022"/>
    <s v="-"/>
    <n v="40"/>
    <e v="#N/A"/>
    <s v="F$178"/>
    <s v="F$178:F$221"/>
    <n v="178"/>
    <n v="221"/>
  </r>
  <r>
    <n v="1059"/>
    <n v="96"/>
    <x v="2"/>
    <x v="0"/>
    <x v="1"/>
    <n v="13"/>
    <n v="17"/>
    <s v="Краснодарский край 2023"/>
    <n v="24"/>
    <s v="РФ 2023"/>
    <n v="209.5"/>
    <n v="36"/>
    <e v="#N/A"/>
    <s v="F$1058"/>
    <s v="F$1058:F$1101"/>
    <n v="1058"/>
    <n v="1101"/>
  </r>
  <r>
    <n v="1587"/>
    <n v="97"/>
    <x v="2"/>
    <x v="1"/>
    <x v="1"/>
    <n v="29757"/>
    <n v="44"/>
    <s v="Краснодарский край 2023"/>
    <n v="131655.9"/>
    <s v="РФ 2023"/>
    <n v="1645476.7"/>
    <n v="36"/>
    <e v="#N/A"/>
    <s v="F$1586"/>
    <s v="F$1586:F$1629"/>
    <n v="1586"/>
    <n v="1629"/>
  </r>
  <r>
    <n v="1103"/>
    <n v="98"/>
    <x v="2"/>
    <x v="2"/>
    <x v="1"/>
    <n v="0.4"/>
    <n v="1"/>
    <s v="Краснодарский край 2023"/>
    <n v="0.2"/>
    <s v="РФ 2023"/>
    <n v="1E-3"/>
    <n v="36"/>
    <n v="30"/>
    <s v="F$1102"/>
    <s v="F$1102:F$1145"/>
    <n v="1102"/>
    <n v="1145"/>
  </r>
  <r>
    <n v="839"/>
    <n v="99"/>
    <x v="2"/>
    <x v="3"/>
    <x v="1"/>
    <n v="30"/>
    <n v="36"/>
    <s v="Краснодарский край 2023"/>
    <n v="147.19999999999999"/>
    <s v="РФ 2023"/>
    <n v="2015"/>
    <n v="36"/>
    <e v="#N/A"/>
    <s v="F$838"/>
    <s v="F$838:F$881"/>
    <n v="838"/>
    <n v="881"/>
  </r>
  <r>
    <n v="1631"/>
    <n v="100"/>
    <x v="2"/>
    <x v="4"/>
    <x v="1"/>
    <n v="416"/>
    <n v="44"/>
    <s v="Краснодарский край 2023"/>
    <n v="4235.8999999999996"/>
    <s v="РФ 2023"/>
    <n v="45809.4"/>
    <n v="36"/>
    <e v="#N/A"/>
    <s v="F$1630"/>
    <s v="F$1630:F$1673"/>
    <n v="1630"/>
    <n v="1673"/>
  </r>
  <r>
    <n v="883"/>
    <n v="101"/>
    <x v="2"/>
    <x v="5"/>
    <x v="1"/>
    <n v="459"/>
    <n v="44"/>
    <s v="Краснодарский край 2023"/>
    <n v="4407.1000000000004"/>
    <s v="РФ 2023"/>
    <n v="48033.8"/>
    <n v="36"/>
    <e v="#N/A"/>
    <s v="F$882"/>
    <s v="F$882:F$925"/>
    <n v="882"/>
    <n v="925"/>
  </r>
  <r>
    <n v="1235"/>
    <n v="102"/>
    <x v="2"/>
    <x v="6"/>
    <x v="1"/>
    <n v="15.4"/>
    <n v="30"/>
    <s v="Краснодарский край 2023"/>
    <n v="33.5"/>
    <s v="РФ 2023"/>
    <n v="29.2"/>
    <n v="36"/>
    <e v="#N/A"/>
    <s v="F$1234"/>
    <s v="F$1234:F$1277"/>
    <n v="1234"/>
    <n v="1277"/>
  </r>
  <r>
    <n v="1147"/>
    <n v="103"/>
    <x v="2"/>
    <x v="7"/>
    <x v="1"/>
    <n v="64"/>
    <n v="36"/>
    <s v="Краснодарский край 2023"/>
    <n v="183.4"/>
    <s v="РФ 2023"/>
    <n v="2563.9"/>
    <n v="36"/>
    <e v="#N/A"/>
    <s v="F$1146"/>
    <s v="F$1146:F$1189"/>
    <n v="1146"/>
    <n v="1189"/>
  </r>
  <r>
    <n v="971"/>
    <n v="104"/>
    <x v="2"/>
    <x v="8"/>
    <x v="1"/>
    <n v="0.86"/>
    <n v="1"/>
    <s v="Краснодарский край 2023"/>
    <n v="0"/>
    <s v="РФ 2023"/>
    <s v="-"/>
    <n v="36"/>
    <e v="#N/A"/>
    <s v="F$970"/>
    <s v="F$970:F$1013"/>
    <n v="970"/>
    <n v="1013"/>
  </r>
  <r>
    <n v="1367"/>
    <n v="105"/>
    <x v="2"/>
    <x v="9"/>
    <x v="1"/>
    <n v="15"/>
    <n v="21"/>
    <s v="Краснодарский край 2023"/>
    <n v="28.3"/>
    <s v="РФ 2023"/>
    <s v="-"/>
    <n v="36"/>
    <e v="#N/A"/>
    <s v="F$1366"/>
    <s v="F$1366:F$1409"/>
    <n v="1366"/>
    <n v="1409"/>
  </r>
  <r>
    <n v="1411"/>
    <n v="106"/>
    <x v="2"/>
    <x v="10"/>
    <x v="1"/>
    <n v="15"/>
    <n v="21"/>
    <s v="Краснодарский край 2023"/>
    <n v="39.1"/>
    <s v="РФ 2023"/>
    <s v="-"/>
    <n v="36"/>
    <e v="#N/A"/>
    <s v="F$1410"/>
    <s v="F$1410:F$1453"/>
    <n v="1410"/>
    <n v="1453"/>
  </r>
  <r>
    <n v="1499"/>
    <n v="107"/>
    <x v="2"/>
    <x v="11"/>
    <x v="1"/>
    <n v="10"/>
    <n v="34"/>
    <s v="Краснодарский край 2023"/>
    <n v="43.2"/>
    <s v="РФ 2023"/>
    <n v="39.299999999999997"/>
    <n v="36"/>
    <e v="#N/A"/>
    <s v="F$1498"/>
    <s v="F$1498:F$1541"/>
    <n v="1498"/>
    <n v="1541"/>
  </r>
  <r>
    <n v="1455"/>
    <n v="108"/>
    <x v="2"/>
    <x v="12"/>
    <x v="1"/>
    <n v="0"/>
    <n v="8"/>
    <s v="Краснодарский край 2023"/>
    <n v="2.2000000000000002"/>
    <s v="РФ 2023"/>
    <n v="31.5"/>
    <n v="36"/>
    <n v="34"/>
    <s v="F$1454"/>
    <s v="F$1454:F$1497"/>
    <n v="1454"/>
    <n v="1497"/>
  </r>
  <r>
    <n v="1543"/>
    <n v="109"/>
    <x v="2"/>
    <x v="13"/>
    <x v="1"/>
    <n v="0.5"/>
    <n v="5"/>
    <s v="Краснодарский край 2023"/>
    <n v="0"/>
    <s v="РФ 2023"/>
    <s v="-"/>
    <n v="36"/>
    <e v="#N/A"/>
    <s v="F$1542"/>
    <s v="F$1542:F$1585"/>
    <n v="1542"/>
    <n v="1585"/>
  </r>
  <r>
    <n v="1279"/>
    <n v="110"/>
    <x v="2"/>
    <x v="14"/>
    <x v="1"/>
    <n v="0.5"/>
    <n v="1"/>
    <s v="Краснодарский край 2023"/>
    <n v="0.2"/>
    <s v="РФ 2023"/>
    <s v="-"/>
    <n v="36"/>
    <e v="#N/A"/>
    <s v="F$1278"/>
    <s v="F$1278:F$1321"/>
    <n v="1278"/>
    <n v="1321"/>
  </r>
  <r>
    <n v="1323"/>
    <n v="111"/>
    <x v="2"/>
    <x v="15"/>
    <x v="1"/>
    <n v="0.3"/>
    <n v="4"/>
    <s v="Краснодарский край 2023"/>
    <n v="0.5"/>
    <s v="РФ 2023"/>
    <n v="0.2"/>
    <n v="36"/>
    <n v="28"/>
    <s v="F$1322"/>
    <s v="F$1322:F$1365"/>
    <n v="1322"/>
    <n v="1365"/>
  </r>
  <r>
    <n v="1191"/>
    <n v="112"/>
    <x v="2"/>
    <x v="16"/>
    <x v="1"/>
    <n v="2.2000000000000002"/>
    <n v="1"/>
    <s v="Краснодарский край 2023"/>
    <n v="1.4"/>
    <s v="РФ 2023"/>
    <n v="1.6"/>
    <n v="36"/>
    <e v="#N/A"/>
    <s v="F$1190"/>
    <s v="F$1190:F$1233"/>
    <n v="1190"/>
    <n v="1233"/>
  </r>
  <r>
    <n v="927"/>
    <n v="113"/>
    <x v="2"/>
    <x v="17"/>
    <x v="1"/>
    <n v="0"/>
    <n v="6"/>
    <s v="Краснодарский край 2023"/>
    <n v="1.1000000000000001"/>
    <s v="РФ 2023"/>
    <n v="32.1"/>
    <n v="36"/>
    <n v="35"/>
    <s v="F$926"/>
    <s v="F$926:F$969"/>
    <n v="926"/>
    <n v="969"/>
  </r>
  <r>
    <n v="1015"/>
    <n v="114"/>
    <x v="2"/>
    <x v="18"/>
    <x v="1"/>
    <n v="91.7"/>
    <n v="6"/>
    <s v="Краснодарский край 2023"/>
    <n v="99.5"/>
    <s v="РФ 2023"/>
    <s v="-"/>
    <n v="36"/>
    <e v="#N/A"/>
    <s v="F$1014"/>
    <s v="F$1014:F$1057"/>
    <n v="1014"/>
    <n v="1057"/>
  </r>
  <r>
    <n v="224"/>
    <n v="115"/>
    <x v="3"/>
    <x v="0"/>
    <x v="0"/>
    <n v="23"/>
    <n v="10"/>
    <s v="Краснодарский край 2022"/>
    <n v="24.3"/>
    <s v="РФ 2022"/>
    <n v="235.1"/>
    <n v="14"/>
    <n v="16"/>
    <s v="F$222"/>
    <s v="F$222:F$265"/>
    <n v="222"/>
    <n v="265"/>
  </r>
  <r>
    <n v="752"/>
    <n v="116"/>
    <x v="3"/>
    <x v="1"/>
    <x v="0"/>
    <n v="103530"/>
    <n v="17"/>
    <s v="Краснодарский край 2022"/>
    <n v="116149"/>
    <s v="РФ 2022"/>
    <n v="1712442.1"/>
    <n v="14"/>
    <e v="#N/A"/>
    <s v="F$750"/>
    <s v="F$750:F$793"/>
    <n v="750"/>
    <n v="793"/>
  </r>
  <r>
    <n v="268"/>
    <n v="117"/>
    <x v="3"/>
    <x v="2"/>
    <x v="0"/>
    <n v="0.2"/>
    <n v="3"/>
    <s v="Краснодарский край 2022"/>
    <n v="0.2"/>
    <s v="РФ 2022"/>
    <n v="2E-3"/>
    <n v="14"/>
    <n v="34"/>
    <s v="F$266"/>
    <s v="F$266:F$309"/>
    <n v="266"/>
    <n v="309"/>
  </r>
  <r>
    <n v="4"/>
    <n v="118"/>
    <x v="3"/>
    <x v="3"/>
    <x v="0"/>
    <n v="93"/>
    <n v="17"/>
    <s v="Краснодарский край 2022"/>
    <n v="154.69999999999999"/>
    <s v="РФ 2022"/>
    <n v="2237.9"/>
    <n v="14"/>
    <e v="#N/A"/>
    <s v="F$2"/>
    <s v="F$2:F$45"/>
    <n v="2"/>
    <n v="45"/>
  </r>
  <r>
    <n v="796"/>
    <n v="119"/>
    <x v="3"/>
    <x v="4"/>
    <x v="0"/>
    <n v="1857"/>
    <n v="16"/>
    <s v="Краснодарский край 2022"/>
    <n v="3901.3"/>
    <s v="РФ 2022"/>
    <n v="44096.6"/>
    <n v="14"/>
    <e v="#N/A"/>
    <s v="F$794"/>
    <s v="F$794:F$837"/>
    <n v="794"/>
    <n v="837"/>
  </r>
  <r>
    <n v="48"/>
    <n v="120"/>
    <x v="3"/>
    <x v="5"/>
    <x v="0"/>
    <n v="1973"/>
    <n v="17"/>
    <s v="Краснодарский край 2022"/>
    <n v="4080.4"/>
    <s v="РФ 2022"/>
    <n v="46569.599999999999"/>
    <n v="14"/>
    <e v="#N/A"/>
    <s v="F$46"/>
    <s v="F$46:F$89"/>
    <n v="46"/>
    <n v="89"/>
  </r>
  <r>
    <n v="400"/>
    <n v="121"/>
    <x v="3"/>
    <x v="6"/>
    <x v="0"/>
    <n v="19.100000000000001"/>
    <n v="13"/>
    <s v="Краснодарский край 2022"/>
    <n v="35.1"/>
    <s v="РФ 2022"/>
    <n v="27.2"/>
    <n v="14"/>
    <e v="#N/A"/>
    <s v="F$398"/>
    <s v="F$398:F$441"/>
    <n v="398"/>
    <n v="441"/>
  </r>
  <r>
    <n v="312"/>
    <n v="122"/>
    <x v="3"/>
    <x v="7"/>
    <x v="0"/>
    <n v="204"/>
    <n v="14"/>
    <s v="Краснодарский край 2022"/>
    <n v="225.2"/>
    <s v="РФ 2022"/>
    <n v="2573.6"/>
    <n v="14"/>
    <e v="#N/A"/>
    <s v="F$310"/>
    <s v="F$310:F$353"/>
    <n v="310"/>
    <n v="353"/>
  </r>
  <r>
    <n v="136"/>
    <n v="123"/>
    <x v="3"/>
    <x v="8"/>
    <x v="0"/>
    <n v="0.65"/>
    <n v="17"/>
    <s v="Краснодарский край 2022"/>
    <n v="0"/>
    <s v="РФ 2022"/>
    <s v="-"/>
    <n v="14"/>
    <e v="#N/A"/>
    <s v="F$134"/>
    <s v="F$134:F$177"/>
    <n v="134"/>
    <n v="177"/>
  </r>
  <r>
    <n v="532"/>
    <n v="124"/>
    <x v="3"/>
    <x v="9"/>
    <x v="0"/>
    <n v="34"/>
    <n v="6"/>
    <s v="Краснодарский край 2022"/>
    <n v="25.4"/>
    <s v="РФ 2022"/>
    <s v="-"/>
    <n v="14"/>
    <e v="#N/A"/>
    <s v="F$530"/>
    <s v="F$530:F$573"/>
    <n v="530"/>
    <n v="573"/>
  </r>
  <r>
    <n v="576"/>
    <n v="125"/>
    <x v="3"/>
    <x v="10"/>
    <x v="0"/>
    <n v="92"/>
    <n v="4"/>
    <s v="Краснодарский край 2022"/>
    <n v="62.9"/>
    <s v="РФ 2022"/>
    <s v="-"/>
    <n v="14"/>
    <e v="#N/A"/>
    <s v="F$574"/>
    <s v="F$574:F$617"/>
    <n v="574"/>
    <n v="617"/>
  </r>
  <r>
    <n v="664"/>
    <n v="126"/>
    <x v="3"/>
    <x v="11"/>
    <x v="0"/>
    <n v="19"/>
    <n v="20"/>
    <s v="Краснодарский край 2022"/>
    <n v="32.1"/>
    <s v="РФ 2022"/>
    <n v="35.9"/>
    <n v="14"/>
    <e v="#N/A"/>
    <s v="F$662"/>
    <s v="F$662:F$705"/>
    <n v="662"/>
    <n v="705"/>
  </r>
  <r>
    <n v="620"/>
    <n v="127"/>
    <x v="3"/>
    <x v="12"/>
    <x v="0"/>
    <n v="11"/>
    <n v="13"/>
    <s v="Краснодарский край 2022"/>
    <n v="13.7"/>
    <s v="РФ 2022"/>
    <n v="42.8"/>
    <n v="14"/>
    <e v="#N/A"/>
    <s v="F$618"/>
    <s v="F$618:F$661"/>
    <n v="618"/>
    <n v="661"/>
  </r>
  <r>
    <n v="708"/>
    <n v="128"/>
    <x v="3"/>
    <x v="13"/>
    <x v="0"/>
    <n v="0.5"/>
    <n v="4"/>
    <s v="Краснодарский край 2022"/>
    <n v="0"/>
    <s v="РФ 2022"/>
    <s v="-"/>
    <n v="14"/>
    <e v="#N/A"/>
    <s v="F$706"/>
    <s v="F$706:F$749"/>
    <n v="706"/>
    <n v="749"/>
  </r>
  <r>
    <n v="444"/>
    <n v="129"/>
    <x v="3"/>
    <x v="14"/>
    <x v="0"/>
    <n v="0.3"/>
    <n v="3"/>
    <s v="Краснодарский край 2022"/>
    <n v="0.2"/>
    <s v="РФ 2022"/>
    <s v="-"/>
    <n v="14"/>
    <e v="#N/A"/>
    <s v="F$442"/>
    <s v="F$442:F$485"/>
    <n v="442"/>
    <n v="485"/>
  </r>
  <r>
    <n v="488"/>
    <n v="130"/>
    <x v="3"/>
    <x v="15"/>
    <x v="0"/>
    <n v="1.4"/>
    <n v="4"/>
    <s v="Краснодарский край 2022"/>
    <n v="0.6"/>
    <s v="РФ 2022"/>
    <n v="0.2"/>
    <n v="14"/>
    <e v="#N/A"/>
    <s v="F$486"/>
    <s v="F$486:F$529"/>
    <n v="486"/>
    <n v="529"/>
  </r>
  <r>
    <n v="356"/>
    <n v="131"/>
    <x v="3"/>
    <x v="16"/>
    <x v="0"/>
    <n v="2"/>
    <n v="9"/>
    <s v="Краснодарский край 2022"/>
    <n v="1.9"/>
    <s v="РФ 2022"/>
    <n v="1.5"/>
    <n v="14"/>
    <n v="26"/>
    <s v="F$354"/>
    <s v="F$354:F$397"/>
    <n v="354"/>
    <n v="397"/>
  </r>
  <r>
    <n v="92"/>
    <n v="132"/>
    <x v="3"/>
    <x v="17"/>
    <x v="0"/>
    <n v="0"/>
    <n v="6"/>
    <s v="Краснодарский край 2022"/>
    <n v="1.1000000000000001"/>
    <s v="РФ 2022"/>
    <n v="30.3"/>
    <n v="14"/>
    <n v="33"/>
    <s v="F$90"/>
    <s v="F$90:F$133"/>
    <n v="90"/>
    <n v="133"/>
  </r>
  <r>
    <n v="180"/>
    <n v="133"/>
    <x v="3"/>
    <x v="18"/>
    <x v="0"/>
    <n v="100"/>
    <n v="1"/>
    <s v="Краснодарский край 2022"/>
    <n v="99.2"/>
    <s v="РФ 2022"/>
    <s v="-"/>
    <n v="14"/>
    <n v="7"/>
    <s v="F$178"/>
    <s v="F$178:F$221"/>
    <n v="178"/>
    <n v="221"/>
  </r>
  <r>
    <n v="1060"/>
    <n v="134"/>
    <x v="3"/>
    <x v="0"/>
    <x v="1"/>
    <n v="23"/>
    <n v="9"/>
    <s v="Краснодарский край 2023"/>
    <n v="24"/>
    <s v="РФ 2023"/>
    <n v="209.5"/>
    <n v="11"/>
    <e v="#N/A"/>
    <s v="F$1058"/>
    <s v="F$1058:F$1101"/>
    <n v="1058"/>
    <n v="1101"/>
  </r>
  <r>
    <n v="1588"/>
    <n v="135"/>
    <x v="3"/>
    <x v="1"/>
    <x v="1"/>
    <n v="106781.00000000006"/>
    <n v="16"/>
    <s v="Краснодарский край 2023"/>
    <n v="131655.9"/>
    <s v="РФ 2023"/>
    <n v="1645476.7"/>
    <n v="11"/>
    <e v="#N/A"/>
    <s v="F$1586"/>
    <s v="F$1586:F$1629"/>
    <n v="1586"/>
    <n v="1629"/>
  </r>
  <r>
    <n v="1104"/>
    <n v="136"/>
    <x v="3"/>
    <x v="2"/>
    <x v="1"/>
    <n v="0.2"/>
    <n v="3"/>
    <s v="Краснодарский край 2023"/>
    <n v="0.2"/>
    <s v="РФ 2023"/>
    <n v="1E-3"/>
    <n v="11"/>
    <n v="32"/>
    <s v="F$1102"/>
    <s v="F$1102:F$1145"/>
    <n v="1102"/>
    <n v="1145"/>
  </r>
  <r>
    <n v="840"/>
    <n v="137"/>
    <x v="3"/>
    <x v="3"/>
    <x v="1"/>
    <n v="89"/>
    <n v="15"/>
    <s v="Краснодарский край 2023"/>
    <n v="147.19999999999999"/>
    <s v="РФ 2023"/>
    <n v="2015"/>
    <n v="11"/>
    <e v="#N/A"/>
    <s v="F$838"/>
    <s v="F$838:F$881"/>
    <n v="838"/>
    <n v="881"/>
  </r>
  <r>
    <n v="1632"/>
    <n v="138"/>
    <x v="3"/>
    <x v="4"/>
    <x v="1"/>
    <n v="2092"/>
    <n v="16"/>
    <s v="Краснодарский край 2023"/>
    <n v="4235.8999999999996"/>
    <s v="РФ 2023"/>
    <n v="45809.4"/>
    <n v="11"/>
    <e v="#N/A"/>
    <s v="F$1630"/>
    <s v="F$1630:F$1673"/>
    <n v="1630"/>
    <n v="1673"/>
  </r>
  <r>
    <n v="884"/>
    <n v="139"/>
    <x v="3"/>
    <x v="5"/>
    <x v="1"/>
    <n v="2204"/>
    <n v="16"/>
    <s v="Краснодарский край 2023"/>
    <n v="4407.1000000000004"/>
    <s v="РФ 2023"/>
    <n v="48033.8"/>
    <n v="11"/>
    <e v="#N/A"/>
    <s v="F$882"/>
    <s v="F$882:F$925"/>
    <n v="882"/>
    <n v="925"/>
  </r>
  <r>
    <n v="1236"/>
    <n v="140"/>
    <x v="3"/>
    <x v="6"/>
    <x v="1"/>
    <n v="20.6"/>
    <n v="13"/>
    <s v="Краснодарский край 2023"/>
    <n v="33.5"/>
    <s v="РФ 2023"/>
    <n v="29.2"/>
    <n v="11"/>
    <n v="18"/>
    <s v="F$1234"/>
    <s v="F$1234:F$1277"/>
    <n v="1234"/>
    <n v="1277"/>
  </r>
  <r>
    <n v="1148"/>
    <n v="141"/>
    <x v="3"/>
    <x v="7"/>
    <x v="1"/>
    <n v="166"/>
    <n v="13"/>
    <s v="Краснодарский край 2023"/>
    <n v="183.4"/>
    <s v="РФ 2023"/>
    <n v="2563.9"/>
    <n v="11"/>
    <e v="#N/A"/>
    <s v="F$1146"/>
    <s v="F$1146:F$1189"/>
    <n v="1146"/>
    <n v="1189"/>
  </r>
  <r>
    <n v="972"/>
    <n v="142"/>
    <x v="3"/>
    <x v="8"/>
    <x v="1"/>
    <n v="0.64"/>
    <n v="17"/>
    <s v="Краснодарский край 2023"/>
    <n v="0"/>
    <s v="РФ 2023"/>
    <s v="-"/>
    <n v="11"/>
    <e v="#N/A"/>
    <s v="F$970"/>
    <s v="F$970:F$1013"/>
    <n v="970"/>
    <n v="1013"/>
  </r>
  <r>
    <n v="1368"/>
    <n v="143"/>
    <x v="3"/>
    <x v="9"/>
    <x v="1"/>
    <n v="37"/>
    <n v="4"/>
    <s v="Краснодарский край 2023"/>
    <n v="28.3"/>
    <s v="РФ 2023"/>
    <s v="-"/>
    <n v="11"/>
    <n v="11"/>
    <s v="F$1366"/>
    <s v="F$1366:F$1409"/>
    <n v="1366"/>
    <n v="1409"/>
  </r>
  <r>
    <n v="1412"/>
    <n v="144"/>
    <x v="3"/>
    <x v="10"/>
    <x v="1"/>
    <n v="37"/>
    <n v="4"/>
    <s v="Краснодарский край 2023"/>
    <n v="39.1"/>
    <s v="РФ 2023"/>
    <s v="-"/>
    <n v="11"/>
    <e v="#N/A"/>
    <s v="F$1410"/>
    <s v="F$1410:F$1453"/>
    <n v="1410"/>
    <n v="1453"/>
  </r>
  <r>
    <n v="1500"/>
    <n v="145"/>
    <x v="3"/>
    <x v="11"/>
    <x v="1"/>
    <n v="38"/>
    <n v="15"/>
    <s v="Краснодарский край 2023"/>
    <n v="43.2"/>
    <s v="РФ 2023"/>
    <n v="39.299999999999997"/>
    <n v="11"/>
    <n v="14"/>
    <s v="F$1498"/>
    <s v="F$1498:F$1541"/>
    <n v="1498"/>
    <n v="1541"/>
  </r>
  <r>
    <n v="1456"/>
    <n v="146"/>
    <x v="3"/>
    <x v="12"/>
    <x v="1"/>
    <n v="4"/>
    <n v="4"/>
    <s v="Краснодарский край 2023"/>
    <n v="2.2000000000000002"/>
    <s v="РФ 2023"/>
    <n v="31.5"/>
    <n v="11"/>
    <e v="#N/A"/>
    <s v="F$1454"/>
    <s v="F$1454:F$1497"/>
    <n v="1454"/>
    <n v="1497"/>
  </r>
  <r>
    <n v="1544"/>
    <n v="147"/>
    <x v="3"/>
    <x v="13"/>
    <x v="1"/>
    <n v="0.5"/>
    <n v="5"/>
    <s v="Краснодарский край 2023"/>
    <n v="0"/>
    <s v="РФ 2023"/>
    <s v="-"/>
    <n v="11"/>
    <e v="#N/A"/>
    <s v="F$1542"/>
    <s v="F$1542:F$1585"/>
    <n v="1542"/>
    <n v="1585"/>
  </r>
  <r>
    <n v="1280"/>
    <n v="148"/>
    <x v="3"/>
    <x v="14"/>
    <x v="1"/>
    <n v="0.3"/>
    <n v="3"/>
    <s v="Краснодарский край 2023"/>
    <n v="0.2"/>
    <s v="РФ 2023"/>
    <s v="-"/>
    <n v="11"/>
    <e v="#N/A"/>
    <s v="F$1278"/>
    <s v="F$1278:F$1321"/>
    <n v="1278"/>
    <n v="1321"/>
  </r>
  <r>
    <n v="1324"/>
    <n v="149"/>
    <x v="3"/>
    <x v="15"/>
    <x v="1"/>
    <n v="0.4"/>
    <n v="3"/>
    <s v="Краснодарский край 2023"/>
    <n v="0.5"/>
    <s v="РФ 2023"/>
    <n v="0.2"/>
    <n v="11"/>
    <n v="27"/>
    <s v="F$1322"/>
    <s v="F$1322:F$1365"/>
    <n v="1322"/>
    <n v="1365"/>
  </r>
  <r>
    <n v="1192"/>
    <n v="150"/>
    <x v="3"/>
    <x v="16"/>
    <x v="1"/>
    <n v="1.6"/>
    <n v="6"/>
    <s v="Краснодарский край 2023"/>
    <n v="1.4"/>
    <s v="РФ 2023"/>
    <n v="1.6"/>
    <n v="11"/>
    <e v="#N/A"/>
    <s v="F$1190"/>
    <s v="F$1190:F$1233"/>
    <n v="1190"/>
    <n v="1233"/>
  </r>
  <r>
    <n v="928"/>
    <n v="151"/>
    <x v="3"/>
    <x v="17"/>
    <x v="1"/>
    <n v="2"/>
    <n v="4"/>
    <s v="Краснодарский край 2023"/>
    <n v="1.1000000000000001"/>
    <s v="РФ 2023"/>
    <n v="32.1"/>
    <n v="11"/>
    <e v="#N/A"/>
    <s v="F$926"/>
    <s v="F$926:F$969"/>
    <n v="926"/>
    <n v="969"/>
  </r>
  <r>
    <n v="1016"/>
    <n v="152"/>
    <x v="3"/>
    <x v="18"/>
    <x v="1"/>
    <n v="100"/>
    <n v="1"/>
    <s v="Краснодарский край 2023"/>
    <n v="99.5"/>
    <s v="РФ 2023"/>
    <s v="-"/>
    <n v="11"/>
    <n v="8"/>
    <s v="F$1014"/>
    <s v="F$1014:F$1057"/>
    <n v="1014"/>
    <n v="1057"/>
  </r>
  <r>
    <n v="225"/>
    <n v="153"/>
    <x v="4"/>
    <x v="0"/>
    <x v="0"/>
    <n v="10"/>
    <n v="22"/>
    <s v="Краснодарский край 2022"/>
    <n v="24.3"/>
    <s v="РФ 2022"/>
    <n v="235.1"/>
    <n v="35"/>
    <e v="#N/A"/>
    <s v="F$222"/>
    <s v="F$222:F$265"/>
    <n v="222"/>
    <n v="265"/>
  </r>
  <r>
    <n v="753"/>
    <n v="154"/>
    <x v="4"/>
    <x v="1"/>
    <x v="0"/>
    <n v="50040.999999999985"/>
    <n v="36"/>
    <s v="Краснодарский край 2022"/>
    <n v="116149"/>
    <s v="РФ 2022"/>
    <n v="1712442.1"/>
    <n v="35"/>
    <e v="#N/A"/>
    <s v="F$750"/>
    <s v="F$750:F$793"/>
    <n v="750"/>
    <n v="793"/>
  </r>
  <r>
    <n v="269"/>
    <n v="155"/>
    <x v="4"/>
    <x v="2"/>
    <x v="0"/>
    <n v="0.2"/>
    <n v="3"/>
    <s v="Краснодарский край 2022"/>
    <n v="0.2"/>
    <s v="РФ 2022"/>
    <n v="2E-3"/>
    <n v="35"/>
    <n v="34"/>
    <s v="F$266"/>
    <s v="F$266:F$309"/>
    <n v="266"/>
    <n v="309"/>
  </r>
  <r>
    <n v="5"/>
    <n v="156"/>
    <x v="4"/>
    <x v="3"/>
    <x v="0"/>
    <n v="46"/>
    <n v="32"/>
    <s v="Краснодарский край 2022"/>
    <n v="154.69999999999999"/>
    <s v="РФ 2022"/>
    <n v="2237.9"/>
    <n v="35"/>
    <e v="#N/A"/>
    <s v="F$2"/>
    <s v="F$2:F$45"/>
    <n v="2"/>
    <n v="45"/>
  </r>
  <r>
    <n v="797"/>
    <n v="157"/>
    <x v="4"/>
    <x v="4"/>
    <x v="0"/>
    <n v="791"/>
    <n v="33"/>
    <s v="Краснодарский край 2022"/>
    <n v="3901.3"/>
    <s v="РФ 2022"/>
    <n v="44096.6"/>
    <n v="35"/>
    <e v="#N/A"/>
    <s v="F$794"/>
    <s v="F$794:F$837"/>
    <n v="794"/>
    <n v="837"/>
  </r>
  <r>
    <n v="49"/>
    <n v="158"/>
    <x v="4"/>
    <x v="5"/>
    <x v="0"/>
    <n v="847"/>
    <n v="34"/>
    <s v="Краснодарский край 2022"/>
    <n v="4080.4"/>
    <s v="РФ 2022"/>
    <n v="46569.599999999999"/>
    <n v="35"/>
    <e v="#N/A"/>
    <s v="F$46"/>
    <s v="F$46:F$89"/>
    <n v="46"/>
    <n v="89"/>
  </r>
  <r>
    <n v="401"/>
    <n v="159"/>
    <x v="4"/>
    <x v="6"/>
    <x v="0"/>
    <n v="16.899999999999999"/>
    <n v="20"/>
    <s v="Краснодарский край 2022"/>
    <n v="35.1"/>
    <s v="РФ 2022"/>
    <n v="27.2"/>
    <n v="35"/>
    <e v="#N/A"/>
    <s v="F$398"/>
    <s v="F$398:F$441"/>
    <n v="398"/>
    <n v="441"/>
  </r>
  <r>
    <n v="313"/>
    <n v="160"/>
    <x v="4"/>
    <x v="7"/>
    <x v="0"/>
    <n v="109"/>
    <n v="27"/>
    <s v="Краснодарский край 2022"/>
    <n v="225.2"/>
    <s v="РФ 2022"/>
    <n v="2573.6"/>
    <n v="35"/>
    <e v="#N/A"/>
    <s v="F$310"/>
    <s v="F$310:F$353"/>
    <n v="310"/>
    <n v="353"/>
  </r>
  <r>
    <n v="137"/>
    <n v="161"/>
    <x v="4"/>
    <x v="8"/>
    <x v="0"/>
    <n v="0.72"/>
    <n v="11"/>
    <s v="Краснодарский край 2022"/>
    <n v="0"/>
    <s v="РФ 2022"/>
    <s v="-"/>
    <n v="35"/>
    <n v="30"/>
    <s v="F$134"/>
    <s v="F$134:F$177"/>
    <n v="134"/>
    <n v="177"/>
  </r>
  <r>
    <n v="533"/>
    <n v="162"/>
    <x v="4"/>
    <x v="9"/>
    <x v="0"/>
    <n v="14"/>
    <n v="21"/>
    <s v="Краснодарский край 2022"/>
    <n v="25.4"/>
    <s v="РФ 2022"/>
    <s v="-"/>
    <n v="35"/>
    <e v="#N/A"/>
    <s v="F$530"/>
    <s v="F$530:F$573"/>
    <n v="530"/>
    <n v="573"/>
  </r>
  <r>
    <n v="577"/>
    <n v="163"/>
    <x v="4"/>
    <x v="10"/>
    <x v="0"/>
    <n v="29"/>
    <n v="27"/>
    <s v="Краснодарский край 2022"/>
    <n v="62.9"/>
    <s v="РФ 2022"/>
    <s v="-"/>
    <n v="35"/>
    <n v="19"/>
    <s v="F$574"/>
    <s v="F$574:F$617"/>
    <n v="574"/>
    <n v="617"/>
  </r>
  <r>
    <n v="665"/>
    <n v="164"/>
    <x v="4"/>
    <x v="11"/>
    <x v="0"/>
    <n v="6"/>
    <n v="30"/>
    <s v="Краснодарский край 2022"/>
    <n v="32.1"/>
    <s v="РФ 2022"/>
    <n v="35.9"/>
    <n v="35"/>
    <e v="#N/A"/>
    <s v="F$662"/>
    <s v="F$662:F$705"/>
    <n v="662"/>
    <n v="705"/>
  </r>
  <r>
    <n v="621"/>
    <n v="165"/>
    <x v="4"/>
    <x v="12"/>
    <x v="0"/>
    <n v="8"/>
    <n v="16"/>
    <s v="Краснодарский край 2022"/>
    <n v="13.7"/>
    <s v="РФ 2022"/>
    <n v="42.8"/>
    <n v="35"/>
    <n v="22"/>
    <s v="F$618"/>
    <s v="F$618:F$661"/>
    <n v="618"/>
    <n v="661"/>
  </r>
  <r>
    <n v="709"/>
    <n v="166"/>
    <x v="4"/>
    <x v="13"/>
    <x v="0"/>
    <n v="0.2"/>
    <n v="7"/>
    <s v="Краснодарский край 2022"/>
    <n v="0"/>
    <s v="РФ 2022"/>
    <s v="-"/>
    <n v="35"/>
    <n v="32"/>
    <s v="F$706"/>
    <s v="F$706:F$749"/>
    <n v="706"/>
    <n v="749"/>
  </r>
  <r>
    <n v="445"/>
    <n v="167"/>
    <x v="4"/>
    <x v="14"/>
    <x v="0"/>
    <n v="0.3"/>
    <n v="3"/>
    <s v="Краснодарский край 2022"/>
    <n v="0.2"/>
    <s v="РФ 2022"/>
    <s v="-"/>
    <n v="35"/>
    <e v="#N/A"/>
    <s v="F$442"/>
    <s v="F$442:F$485"/>
    <n v="442"/>
    <n v="485"/>
  </r>
  <r>
    <n v="489"/>
    <n v="168"/>
    <x v="4"/>
    <x v="15"/>
    <x v="0"/>
    <n v="1.1000000000000001"/>
    <n v="7"/>
    <s v="Краснодарский край 2022"/>
    <n v="0.6"/>
    <s v="РФ 2022"/>
    <n v="0.2"/>
    <n v="35"/>
    <e v="#N/A"/>
    <s v="F$486"/>
    <s v="F$486:F$529"/>
    <n v="486"/>
    <n v="529"/>
  </r>
  <r>
    <n v="357"/>
    <n v="169"/>
    <x v="4"/>
    <x v="16"/>
    <x v="0"/>
    <n v="2.2000000000000002"/>
    <n v="7"/>
    <s v="Краснодарский край 2022"/>
    <n v="1.9"/>
    <s v="РФ 2022"/>
    <n v="1.5"/>
    <n v="35"/>
    <e v="#N/A"/>
    <s v="F$354"/>
    <s v="F$354:F$397"/>
    <n v="354"/>
    <n v="397"/>
  </r>
  <r>
    <n v="93"/>
    <n v="170"/>
    <x v="4"/>
    <x v="17"/>
    <x v="0"/>
    <n v="0"/>
    <n v="6"/>
    <s v="Краснодарский край 2022"/>
    <n v="1.1000000000000001"/>
    <s v="РФ 2022"/>
    <n v="30.3"/>
    <n v="35"/>
    <n v="33"/>
    <s v="F$90"/>
    <s v="F$90:F$133"/>
    <n v="90"/>
    <n v="133"/>
  </r>
  <r>
    <n v="181"/>
    <n v="171"/>
    <x v="4"/>
    <x v="18"/>
    <x v="0"/>
    <n v="100"/>
    <n v="1"/>
    <s v="Краснодарский край 2022"/>
    <n v="99.2"/>
    <s v="РФ 2022"/>
    <s v="-"/>
    <n v="35"/>
    <n v="7"/>
    <s v="F$178"/>
    <s v="F$178:F$221"/>
    <n v="178"/>
    <n v="221"/>
  </r>
  <r>
    <n v="1061"/>
    <n v="172"/>
    <x v="4"/>
    <x v="0"/>
    <x v="1"/>
    <n v="10"/>
    <n v="20"/>
    <s v="Краснодарский край 2023"/>
    <n v="24"/>
    <s v="РФ 2023"/>
    <n v="209.5"/>
    <n v="31"/>
    <e v="#N/A"/>
    <s v="F$1058"/>
    <s v="F$1058:F$1101"/>
    <n v="1058"/>
    <n v="1101"/>
  </r>
  <r>
    <n v="1589"/>
    <n v="173"/>
    <x v="4"/>
    <x v="1"/>
    <x v="1"/>
    <n v="45772.999999999993"/>
    <n v="38"/>
    <s v="Краснодарский край 2023"/>
    <n v="131655.9"/>
    <s v="РФ 2023"/>
    <n v="1645476.7"/>
    <n v="31"/>
    <e v="#N/A"/>
    <s v="F$1586"/>
    <s v="F$1586:F$1629"/>
    <n v="1586"/>
    <n v="1629"/>
  </r>
  <r>
    <n v="1105"/>
    <n v="174"/>
    <x v="4"/>
    <x v="2"/>
    <x v="1"/>
    <n v="0.2"/>
    <n v="3"/>
    <s v="Краснодарский край 2023"/>
    <n v="0.2"/>
    <s v="РФ 2023"/>
    <n v="1E-3"/>
    <n v="31"/>
    <n v="32"/>
    <s v="F$1102"/>
    <s v="F$1102:F$1145"/>
    <n v="1102"/>
    <n v="1145"/>
  </r>
  <r>
    <n v="841"/>
    <n v="175"/>
    <x v="4"/>
    <x v="3"/>
    <x v="1"/>
    <n v="45"/>
    <n v="32"/>
    <s v="Краснодарский край 2023"/>
    <n v="147.19999999999999"/>
    <s v="РФ 2023"/>
    <n v="2015"/>
    <n v="31"/>
    <e v="#N/A"/>
    <s v="F$838"/>
    <s v="F$838:F$881"/>
    <n v="838"/>
    <n v="881"/>
  </r>
  <r>
    <n v="1633"/>
    <n v="176"/>
    <x v="4"/>
    <x v="4"/>
    <x v="1"/>
    <n v="894"/>
    <n v="33"/>
    <s v="Краснодарский край 2023"/>
    <n v="4235.8999999999996"/>
    <s v="РФ 2023"/>
    <n v="45809.4"/>
    <n v="31"/>
    <e v="#N/A"/>
    <s v="F$1630"/>
    <s v="F$1630:F$1673"/>
    <n v="1630"/>
    <n v="1673"/>
  </r>
  <r>
    <n v="885"/>
    <n v="177"/>
    <x v="4"/>
    <x v="5"/>
    <x v="1"/>
    <n v="949"/>
    <n v="33"/>
    <s v="Краснодарский край 2023"/>
    <n v="4407.1000000000004"/>
    <s v="РФ 2023"/>
    <n v="48033.8"/>
    <n v="31"/>
    <e v="#N/A"/>
    <s v="F$882"/>
    <s v="F$882:F$925"/>
    <n v="882"/>
    <n v="925"/>
  </r>
  <r>
    <n v="1237"/>
    <n v="178"/>
    <x v="4"/>
    <x v="6"/>
    <x v="1"/>
    <n v="20.7"/>
    <n v="12"/>
    <s v="Краснодарский край 2023"/>
    <n v="33.5"/>
    <s v="РФ 2023"/>
    <n v="29.2"/>
    <n v="31"/>
    <e v="#N/A"/>
    <s v="F$1234"/>
    <s v="F$1234:F$1277"/>
    <n v="1234"/>
    <n v="1277"/>
  </r>
  <r>
    <n v="1149"/>
    <n v="179"/>
    <x v="4"/>
    <x v="7"/>
    <x v="1"/>
    <n v="75"/>
    <n v="33"/>
    <s v="Краснодарский край 2023"/>
    <n v="183.4"/>
    <s v="РФ 2023"/>
    <n v="2563.9"/>
    <n v="31"/>
    <e v="#N/A"/>
    <s v="F$1146"/>
    <s v="F$1146:F$1189"/>
    <n v="1146"/>
    <n v="1189"/>
  </r>
  <r>
    <n v="973"/>
    <n v="180"/>
    <x v="4"/>
    <x v="8"/>
    <x v="1"/>
    <n v="0.74"/>
    <n v="8"/>
    <s v="Краснодарский край 2023"/>
    <n v="0"/>
    <s v="РФ 2023"/>
    <s v="-"/>
    <n v="31"/>
    <e v="#N/A"/>
    <s v="F$970"/>
    <s v="F$970:F$1013"/>
    <n v="970"/>
    <n v="1013"/>
  </r>
  <r>
    <n v="1369"/>
    <n v="181"/>
    <x v="4"/>
    <x v="9"/>
    <x v="1"/>
    <n v="21"/>
    <n v="15"/>
    <s v="Краснодарский край 2023"/>
    <n v="28.3"/>
    <s v="РФ 2023"/>
    <s v="-"/>
    <n v="31"/>
    <e v="#N/A"/>
    <s v="F$1366"/>
    <s v="F$1366:F$1409"/>
    <n v="1366"/>
    <n v="1409"/>
  </r>
  <r>
    <n v="1413"/>
    <n v="182"/>
    <x v="4"/>
    <x v="10"/>
    <x v="1"/>
    <n v="21"/>
    <n v="15"/>
    <s v="Краснодарский край 2023"/>
    <n v="39.1"/>
    <s v="РФ 2023"/>
    <s v="-"/>
    <n v="31"/>
    <e v="#N/A"/>
    <s v="F$1410"/>
    <s v="F$1410:F$1453"/>
    <n v="1410"/>
    <n v="1453"/>
  </r>
  <r>
    <n v="1501"/>
    <n v="183"/>
    <x v="4"/>
    <x v="11"/>
    <x v="1"/>
    <n v="17"/>
    <n v="30"/>
    <s v="Краснодарский край 2023"/>
    <n v="43.2"/>
    <s v="РФ 2023"/>
    <n v="39.299999999999997"/>
    <n v="31"/>
    <n v="21"/>
    <s v="F$1498"/>
    <s v="F$1498:F$1541"/>
    <n v="1498"/>
    <n v="1541"/>
  </r>
  <r>
    <n v="1457"/>
    <n v="184"/>
    <x v="4"/>
    <x v="12"/>
    <x v="1"/>
    <n v="0"/>
    <n v="8"/>
    <s v="Краснодарский край 2023"/>
    <n v="2.2000000000000002"/>
    <s v="РФ 2023"/>
    <n v="31.5"/>
    <n v="31"/>
    <n v="34"/>
    <s v="F$1454"/>
    <s v="F$1454:F$1497"/>
    <n v="1454"/>
    <n v="1497"/>
  </r>
  <r>
    <n v="1545"/>
    <n v="185"/>
    <x v="4"/>
    <x v="13"/>
    <x v="1"/>
    <n v="0.5"/>
    <n v="5"/>
    <s v="Краснодарский край 2023"/>
    <n v="0"/>
    <s v="РФ 2023"/>
    <s v="-"/>
    <n v="31"/>
    <e v="#N/A"/>
    <s v="F$1542"/>
    <s v="F$1542:F$1585"/>
    <n v="1542"/>
    <n v="1585"/>
  </r>
  <r>
    <n v="1281"/>
    <n v="186"/>
    <x v="4"/>
    <x v="14"/>
    <x v="1"/>
    <n v="0.5"/>
    <n v="1"/>
    <s v="Краснодарский край 2023"/>
    <n v="0.2"/>
    <s v="РФ 2023"/>
    <s v="-"/>
    <n v="31"/>
    <e v="#N/A"/>
    <s v="F$1278"/>
    <s v="F$1278:F$1321"/>
    <n v="1278"/>
    <n v="1321"/>
  </r>
  <r>
    <n v="1325"/>
    <n v="187"/>
    <x v="4"/>
    <x v="15"/>
    <x v="1"/>
    <n v="0.4"/>
    <n v="3"/>
    <s v="Краснодарский край 2023"/>
    <n v="0.5"/>
    <s v="РФ 2023"/>
    <n v="0.2"/>
    <n v="31"/>
    <n v="27"/>
    <s v="F$1322"/>
    <s v="F$1322:F$1365"/>
    <n v="1322"/>
    <n v="1365"/>
  </r>
  <r>
    <n v="1193"/>
    <n v="188"/>
    <x v="4"/>
    <x v="16"/>
    <x v="1"/>
    <n v="1.6"/>
    <n v="6"/>
    <s v="Краснодарский край 2023"/>
    <n v="1.4"/>
    <s v="РФ 2023"/>
    <n v="1.6"/>
    <n v="31"/>
    <e v="#N/A"/>
    <s v="F$1190"/>
    <s v="F$1190:F$1233"/>
    <n v="1190"/>
    <n v="1233"/>
  </r>
  <r>
    <n v="929"/>
    <n v="189"/>
    <x v="4"/>
    <x v="17"/>
    <x v="1"/>
    <n v="0"/>
    <n v="6"/>
    <s v="Краснодарский край 2023"/>
    <n v="1.1000000000000001"/>
    <s v="РФ 2023"/>
    <n v="32.1"/>
    <n v="31"/>
    <n v="35"/>
    <s v="F$926"/>
    <s v="F$926:F$969"/>
    <n v="926"/>
    <n v="969"/>
  </r>
  <r>
    <n v="1017"/>
    <n v="190"/>
    <x v="4"/>
    <x v="18"/>
    <x v="1"/>
    <n v="100"/>
    <n v="1"/>
    <s v="Краснодарский край 2023"/>
    <n v="99.5"/>
    <s v="РФ 2023"/>
    <s v="-"/>
    <n v="31"/>
    <n v="8"/>
    <s v="F$1014"/>
    <s v="F$1014:F$1057"/>
    <n v="1014"/>
    <n v="1057"/>
  </r>
  <r>
    <n v="226"/>
    <n v="191"/>
    <x v="5"/>
    <x v="0"/>
    <x v="0"/>
    <n v="17"/>
    <n v="16"/>
    <s v="Краснодарский край 2022"/>
    <n v="24.3"/>
    <s v="РФ 2022"/>
    <n v="235.1"/>
    <n v="30"/>
    <e v="#N/A"/>
    <s v="F$222"/>
    <s v="F$222:F$265"/>
    <n v="222"/>
    <n v="265"/>
  </r>
  <r>
    <n v="754"/>
    <n v="192"/>
    <x v="5"/>
    <x v="1"/>
    <x v="0"/>
    <n v="57562.999999999985"/>
    <n v="33"/>
    <s v="Краснодарский край 2022"/>
    <n v="116149"/>
    <s v="РФ 2022"/>
    <n v="1712442.1"/>
    <n v="30"/>
    <e v="#N/A"/>
    <s v="F$750"/>
    <s v="F$750:F$793"/>
    <n v="750"/>
    <n v="793"/>
  </r>
  <r>
    <n v="270"/>
    <n v="193"/>
    <x v="5"/>
    <x v="2"/>
    <x v="0"/>
    <n v="0.3"/>
    <n v="2"/>
    <s v="Краснодарский край 2022"/>
    <n v="0.2"/>
    <s v="РФ 2022"/>
    <n v="2E-3"/>
    <n v="30"/>
    <n v="33"/>
    <s v="F$266"/>
    <s v="F$266:F$309"/>
    <n v="266"/>
    <n v="309"/>
  </r>
  <r>
    <n v="6"/>
    <n v="194"/>
    <x v="5"/>
    <x v="3"/>
    <x v="0"/>
    <n v="61"/>
    <n v="27"/>
    <s v="Краснодарский край 2022"/>
    <n v="154.69999999999999"/>
    <s v="РФ 2022"/>
    <n v="2237.9"/>
    <n v="30"/>
    <e v="#N/A"/>
    <s v="F$2"/>
    <s v="F$2:F$45"/>
    <n v="2"/>
    <n v="45"/>
  </r>
  <r>
    <n v="798"/>
    <n v="195"/>
    <x v="5"/>
    <x v="4"/>
    <x v="0"/>
    <n v="842"/>
    <n v="32"/>
    <s v="Краснодарский край 2022"/>
    <n v="3901.3"/>
    <s v="РФ 2022"/>
    <n v="44096.6"/>
    <n v="30"/>
    <e v="#N/A"/>
    <s v="F$794"/>
    <s v="F$794:F$837"/>
    <n v="794"/>
    <n v="837"/>
  </r>
  <r>
    <n v="50"/>
    <n v="196"/>
    <x v="5"/>
    <x v="5"/>
    <x v="0"/>
    <n v="920"/>
    <n v="32"/>
    <s v="Краснодарский край 2022"/>
    <n v="4080.4"/>
    <s v="РФ 2022"/>
    <n v="46569.599999999999"/>
    <n v="30"/>
    <e v="#N/A"/>
    <s v="F$46"/>
    <s v="F$46:F$89"/>
    <n v="46"/>
    <n v="89"/>
  </r>
  <r>
    <n v="402"/>
    <n v="197"/>
    <x v="5"/>
    <x v="6"/>
    <x v="0"/>
    <n v="16"/>
    <n v="24"/>
    <s v="Краснодарский край 2022"/>
    <n v="35.1"/>
    <s v="РФ 2022"/>
    <n v="27.2"/>
    <n v="30"/>
    <e v="#N/A"/>
    <s v="F$398"/>
    <s v="F$398:F$441"/>
    <n v="398"/>
    <n v="441"/>
  </r>
  <r>
    <n v="314"/>
    <n v="198"/>
    <x v="5"/>
    <x v="7"/>
    <x v="0"/>
    <n v="95"/>
    <n v="30"/>
    <s v="Краснодарский край 2022"/>
    <n v="225.2"/>
    <s v="РФ 2022"/>
    <n v="2573.6"/>
    <n v="30"/>
    <e v="#N/A"/>
    <s v="F$310"/>
    <s v="F$310:F$353"/>
    <n v="310"/>
    <n v="353"/>
  </r>
  <r>
    <n v="138"/>
    <n v="199"/>
    <x v="5"/>
    <x v="8"/>
    <x v="0"/>
    <n v="0.87"/>
    <n v="1"/>
    <s v="Краснодарский край 2022"/>
    <n v="0"/>
    <s v="РФ 2022"/>
    <s v="-"/>
    <n v="30"/>
    <e v="#N/A"/>
    <s v="F$134"/>
    <s v="F$134:F$177"/>
    <n v="134"/>
    <n v="177"/>
  </r>
  <r>
    <n v="534"/>
    <n v="200"/>
    <x v="5"/>
    <x v="9"/>
    <x v="0"/>
    <n v="22"/>
    <n v="14"/>
    <s v="Краснодарский край 2022"/>
    <n v="25.4"/>
    <s v="РФ 2022"/>
    <s v="-"/>
    <n v="30"/>
    <e v="#N/A"/>
    <s v="F$530"/>
    <s v="F$530:F$573"/>
    <n v="530"/>
    <n v="573"/>
  </r>
  <r>
    <n v="578"/>
    <n v="201"/>
    <x v="5"/>
    <x v="10"/>
    <x v="0"/>
    <n v="49"/>
    <n v="19"/>
    <s v="Краснодарский край 2022"/>
    <n v="62.9"/>
    <s v="РФ 2022"/>
    <s v="-"/>
    <n v="30"/>
    <n v="17"/>
    <s v="F$574"/>
    <s v="F$574:F$617"/>
    <n v="574"/>
    <n v="617"/>
  </r>
  <r>
    <n v="666"/>
    <n v="202"/>
    <x v="5"/>
    <x v="11"/>
    <x v="0"/>
    <n v="16"/>
    <n v="23"/>
    <s v="Краснодарский край 2022"/>
    <n v="32.1"/>
    <s v="РФ 2022"/>
    <n v="35.9"/>
    <n v="30"/>
    <e v="#N/A"/>
    <s v="F$662"/>
    <s v="F$662:F$705"/>
    <n v="662"/>
    <n v="705"/>
  </r>
  <r>
    <n v="622"/>
    <n v="203"/>
    <x v="5"/>
    <x v="12"/>
    <x v="0"/>
    <n v="9"/>
    <n v="15"/>
    <s v="Краснодарский край 2022"/>
    <n v="13.7"/>
    <s v="РФ 2022"/>
    <n v="42.8"/>
    <n v="30"/>
    <e v="#N/A"/>
    <s v="F$618"/>
    <s v="F$618:F$661"/>
    <n v="618"/>
    <n v="661"/>
  </r>
  <r>
    <n v="710"/>
    <n v="204"/>
    <x v="5"/>
    <x v="13"/>
    <x v="0"/>
    <n v="0.2"/>
    <n v="7"/>
    <s v="Краснодарский край 2022"/>
    <n v="0"/>
    <s v="РФ 2022"/>
    <s v="-"/>
    <n v="30"/>
    <n v="32"/>
    <s v="F$706"/>
    <s v="F$706:F$749"/>
    <n v="706"/>
    <n v="749"/>
  </r>
  <r>
    <n v="446"/>
    <n v="205"/>
    <x v="5"/>
    <x v="14"/>
    <x v="0"/>
    <n v="0.4"/>
    <n v="2"/>
    <s v="Краснодарский край 2022"/>
    <n v="0.2"/>
    <s v="РФ 2022"/>
    <s v="-"/>
    <n v="30"/>
    <e v="#N/A"/>
    <s v="F$442"/>
    <s v="F$442:F$485"/>
    <n v="442"/>
    <n v="485"/>
  </r>
  <r>
    <n v="490"/>
    <n v="206"/>
    <x v="5"/>
    <x v="15"/>
    <x v="0"/>
    <n v="1.6"/>
    <n v="2"/>
    <s v="Краснодарский край 2022"/>
    <n v="0.6"/>
    <s v="РФ 2022"/>
    <n v="0.2"/>
    <n v="30"/>
    <n v="27"/>
    <s v="F$486"/>
    <s v="F$486:F$529"/>
    <n v="486"/>
    <n v="529"/>
  </r>
  <r>
    <n v="358"/>
    <n v="207"/>
    <x v="5"/>
    <x v="16"/>
    <x v="0"/>
    <n v="1.7"/>
    <n v="12"/>
    <s v="Краснодарский край 2022"/>
    <n v="1.9"/>
    <s v="РФ 2022"/>
    <n v="1.5"/>
    <n v="30"/>
    <e v="#N/A"/>
    <s v="F$354"/>
    <s v="F$354:F$397"/>
    <n v="354"/>
    <n v="397"/>
  </r>
  <r>
    <n v="94"/>
    <n v="208"/>
    <x v="5"/>
    <x v="17"/>
    <x v="0"/>
    <n v="0"/>
    <n v="6"/>
    <s v="Краснодарский край 2022"/>
    <n v="1.1000000000000001"/>
    <s v="РФ 2022"/>
    <n v="30.3"/>
    <n v="30"/>
    <n v="33"/>
    <s v="F$90"/>
    <s v="F$90:F$133"/>
    <n v="90"/>
    <n v="133"/>
  </r>
  <r>
    <n v="182"/>
    <n v="209"/>
    <x v="5"/>
    <x v="18"/>
    <x v="0"/>
    <n v="100"/>
    <n v="1"/>
    <s v="Краснодарский край 2022"/>
    <n v="99.2"/>
    <s v="РФ 2022"/>
    <s v="-"/>
    <n v="30"/>
    <n v="7"/>
    <s v="F$178"/>
    <s v="F$178:F$221"/>
    <n v="178"/>
    <n v="221"/>
  </r>
  <r>
    <n v="1062"/>
    <n v="210"/>
    <x v="5"/>
    <x v="0"/>
    <x v="1"/>
    <n v="17"/>
    <n v="15"/>
    <s v="Краснодарский край 2023"/>
    <n v="24"/>
    <s v="РФ 2023"/>
    <n v="209.5"/>
    <n v="29"/>
    <e v="#N/A"/>
    <s v="F$1058"/>
    <s v="F$1058:F$1101"/>
    <n v="1058"/>
    <n v="1101"/>
  </r>
  <r>
    <n v="1590"/>
    <n v="211"/>
    <x v="5"/>
    <x v="1"/>
    <x v="1"/>
    <n v="55652"/>
    <n v="35"/>
    <s v="Краснодарский край 2023"/>
    <n v="131655.9"/>
    <s v="РФ 2023"/>
    <n v="1645476.7"/>
    <n v="29"/>
    <e v="#N/A"/>
    <s v="F$1586"/>
    <s v="F$1586:F$1629"/>
    <n v="1586"/>
    <n v="1629"/>
  </r>
  <r>
    <n v="1106"/>
    <n v="212"/>
    <x v="5"/>
    <x v="2"/>
    <x v="1"/>
    <n v="0.3"/>
    <n v="2"/>
    <s v="Краснодарский край 2023"/>
    <n v="0.2"/>
    <s v="РФ 2023"/>
    <n v="1E-3"/>
    <n v="29"/>
    <n v="31"/>
    <s v="F$1102"/>
    <s v="F$1102:F$1145"/>
    <n v="1102"/>
    <n v="1145"/>
  </r>
  <r>
    <n v="842"/>
    <n v="213"/>
    <x v="5"/>
    <x v="3"/>
    <x v="1"/>
    <n v="56"/>
    <n v="26"/>
    <s v="Краснодарский край 2023"/>
    <n v="147.19999999999999"/>
    <s v="РФ 2023"/>
    <n v="2015"/>
    <n v="29"/>
    <e v="#N/A"/>
    <s v="F$838"/>
    <s v="F$838:F$881"/>
    <n v="838"/>
    <n v="881"/>
  </r>
  <r>
    <n v="1634"/>
    <n v="214"/>
    <x v="5"/>
    <x v="4"/>
    <x v="1"/>
    <n v="920"/>
    <n v="32"/>
    <s v="Краснодарский край 2023"/>
    <n v="4235.8999999999996"/>
    <s v="РФ 2023"/>
    <n v="45809.4"/>
    <n v="29"/>
    <e v="#N/A"/>
    <s v="F$1630"/>
    <s v="F$1630:F$1673"/>
    <n v="1630"/>
    <n v="1673"/>
  </r>
  <r>
    <n v="886"/>
    <n v="215"/>
    <x v="5"/>
    <x v="5"/>
    <x v="1"/>
    <n v="993"/>
    <n v="32"/>
    <s v="Краснодарский край 2023"/>
    <n v="4407.1000000000004"/>
    <s v="РФ 2023"/>
    <n v="48033.8"/>
    <n v="29"/>
    <e v="#N/A"/>
    <s v="F$882"/>
    <s v="F$882:F$925"/>
    <n v="882"/>
    <n v="925"/>
  </r>
  <r>
    <n v="1238"/>
    <n v="216"/>
    <x v="5"/>
    <x v="6"/>
    <x v="1"/>
    <n v="17.8"/>
    <n v="22"/>
    <s v="Краснодарский край 2023"/>
    <n v="33.5"/>
    <s v="РФ 2023"/>
    <n v="29.2"/>
    <n v="29"/>
    <e v="#N/A"/>
    <s v="F$1234"/>
    <s v="F$1234:F$1277"/>
    <n v="1234"/>
    <n v="1277"/>
  </r>
  <r>
    <n v="1150"/>
    <n v="217"/>
    <x v="5"/>
    <x v="7"/>
    <x v="1"/>
    <n v="85"/>
    <n v="30"/>
    <s v="Краснодарский край 2023"/>
    <n v="183.4"/>
    <s v="РФ 2023"/>
    <n v="2563.9"/>
    <n v="29"/>
    <e v="#N/A"/>
    <s v="F$1146"/>
    <s v="F$1146:F$1189"/>
    <n v="1146"/>
    <n v="1189"/>
  </r>
  <r>
    <n v="974"/>
    <n v="218"/>
    <x v="5"/>
    <x v="8"/>
    <x v="1"/>
    <n v="0.83"/>
    <n v="3"/>
    <s v="Краснодарский край 2023"/>
    <n v="0"/>
    <s v="РФ 2023"/>
    <s v="-"/>
    <n v="29"/>
    <e v="#N/A"/>
    <s v="F$970"/>
    <s v="F$970:F$1013"/>
    <n v="970"/>
    <n v="1013"/>
  </r>
  <r>
    <n v="1370"/>
    <n v="219"/>
    <x v="5"/>
    <x v="9"/>
    <x v="1"/>
    <n v="27"/>
    <n v="11"/>
    <s v="Краснодарский край 2023"/>
    <n v="28.3"/>
    <s v="РФ 2023"/>
    <s v="-"/>
    <n v="29"/>
    <n v="13"/>
    <s v="F$1366"/>
    <s v="F$1366:F$1409"/>
    <n v="1366"/>
    <n v="1409"/>
  </r>
  <r>
    <n v="1414"/>
    <n v="220"/>
    <x v="5"/>
    <x v="10"/>
    <x v="1"/>
    <n v="27"/>
    <n v="11"/>
    <s v="Краснодарский край 2023"/>
    <n v="39.1"/>
    <s v="РФ 2023"/>
    <s v="-"/>
    <n v="29"/>
    <e v="#N/A"/>
    <s v="F$1410"/>
    <s v="F$1410:F$1453"/>
    <n v="1410"/>
    <n v="1453"/>
  </r>
  <r>
    <n v="1502"/>
    <n v="221"/>
    <x v="5"/>
    <x v="11"/>
    <x v="1"/>
    <n v="21"/>
    <n v="29"/>
    <s v="Краснодарский край 2023"/>
    <n v="43.2"/>
    <s v="РФ 2023"/>
    <n v="39.299999999999997"/>
    <n v="29"/>
    <n v="19"/>
    <s v="F$1498"/>
    <s v="F$1498:F$1541"/>
    <n v="1498"/>
    <n v="1541"/>
  </r>
  <r>
    <n v="1458"/>
    <n v="222"/>
    <x v="5"/>
    <x v="12"/>
    <x v="1"/>
    <n v="0"/>
    <n v="8"/>
    <s v="Краснодарский край 2023"/>
    <n v="2.2000000000000002"/>
    <s v="РФ 2023"/>
    <n v="31.5"/>
    <n v="29"/>
    <n v="34"/>
    <s v="F$1454"/>
    <s v="F$1454:F$1497"/>
    <n v="1454"/>
    <n v="1497"/>
  </r>
  <r>
    <n v="1546"/>
    <n v="223"/>
    <x v="5"/>
    <x v="13"/>
    <x v="1"/>
    <n v="0.3"/>
    <n v="7"/>
    <s v="Краснодарский край 2023"/>
    <n v="0"/>
    <s v="РФ 2023"/>
    <s v="-"/>
    <n v="29"/>
    <n v="34"/>
    <s v="F$1542"/>
    <s v="F$1542:F$1585"/>
    <n v="1542"/>
    <n v="1585"/>
  </r>
  <r>
    <n v="1282"/>
    <n v="224"/>
    <x v="5"/>
    <x v="14"/>
    <x v="1"/>
    <n v="0.5"/>
    <n v="1"/>
    <s v="Краснодарский край 2023"/>
    <n v="0.2"/>
    <s v="РФ 2023"/>
    <s v="-"/>
    <n v="29"/>
    <e v="#N/A"/>
    <s v="F$1278"/>
    <s v="F$1278:F$1321"/>
    <n v="1278"/>
    <n v="1321"/>
  </r>
  <r>
    <n v="1326"/>
    <n v="225"/>
    <x v="5"/>
    <x v="15"/>
    <x v="1"/>
    <n v="0.4"/>
    <n v="3"/>
    <s v="Краснодарский край 2023"/>
    <n v="0.5"/>
    <s v="РФ 2023"/>
    <n v="0.2"/>
    <n v="29"/>
    <n v="27"/>
    <s v="F$1322"/>
    <s v="F$1322:F$1365"/>
    <n v="1322"/>
    <n v="1365"/>
  </r>
  <r>
    <n v="1194"/>
    <n v="226"/>
    <x v="5"/>
    <x v="16"/>
    <x v="1"/>
    <n v="1.5"/>
    <n v="7"/>
    <s v="Краснодарский край 2023"/>
    <n v="1.4"/>
    <s v="РФ 2023"/>
    <n v="1.6"/>
    <n v="29"/>
    <e v="#N/A"/>
    <s v="F$1190"/>
    <s v="F$1190:F$1233"/>
    <n v="1190"/>
    <n v="1233"/>
  </r>
  <r>
    <n v="930"/>
    <n v="227"/>
    <x v="5"/>
    <x v="17"/>
    <x v="1"/>
    <n v="0"/>
    <n v="6"/>
    <s v="Краснодарский край 2023"/>
    <n v="1.1000000000000001"/>
    <s v="РФ 2023"/>
    <n v="32.1"/>
    <n v="29"/>
    <n v="35"/>
    <s v="F$926"/>
    <s v="F$926:F$969"/>
    <n v="926"/>
    <n v="969"/>
  </r>
  <r>
    <n v="1018"/>
    <n v="228"/>
    <x v="5"/>
    <x v="18"/>
    <x v="1"/>
    <n v="100"/>
    <n v="1"/>
    <s v="Краснодарский край 2023"/>
    <n v="99.5"/>
    <s v="РФ 2023"/>
    <s v="-"/>
    <n v="29"/>
    <n v="8"/>
    <s v="F$1014"/>
    <s v="F$1014:F$1057"/>
    <n v="1014"/>
    <n v="1057"/>
  </r>
  <r>
    <n v="227"/>
    <n v="229"/>
    <x v="6"/>
    <x v="0"/>
    <x v="0"/>
    <n v="33"/>
    <n v="3"/>
    <s v="Краснодарский край 2022"/>
    <n v="24.3"/>
    <s v="РФ 2022"/>
    <n v="235.1"/>
    <n v="6"/>
    <n v="13"/>
    <s v="F$222"/>
    <s v="F$222:F$265"/>
    <n v="222"/>
    <n v="265"/>
  </r>
  <r>
    <n v="755"/>
    <n v="230"/>
    <x v="6"/>
    <x v="1"/>
    <x v="0"/>
    <n v="206108"/>
    <n v="4"/>
    <s v="Краснодарский край 2022"/>
    <n v="116149"/>
    <s v="РФ 2022"/>
    <n v="1712442.1"/>
    <n v="6"/>
    <e v="#N/A"/>
    <s v="F$750"/>
    <s v="F$750:F$793"/>
    <n v="750"/>
    <n v="793"/>
  </r>
  <r>
    <n v="271"/>
    <n v="231"/>
    <x v="6"/>
    <x v="2"/>
    <x v="0"/>
    <n v="0.2"/>
    <n v="3"/>
    <s v="Краснодарский край 2022"/>
    <n v="0.2"/>
    <s v="РФ 2022"/>
    <n v="2E-3"/>
    <n v="6"/>
    <n v="34"/>
    <s v="F$266"/>
    <s v="F$266:F$309"/>
    <n v="266"/>
    <n v="309"/>
  </r>
  <r>
    <n v="7"/>
    <n v="232"/>
    <x v="6"/>
    <x v="3"/>
    <x v="0"/>
    <n v="217"/>
    <n v="5"/>
    <s v="Краснодарский край 2022"/>
    <n v="154.69999999999999"/>
    <s v="РФ 2022"/>
    <n v="2237.9"/>
    <n v="6"/>
    <e v="#N/A"/>
    <s v="F$2"/>
    <s v="F$2:F$45"/>
    <n v="2"/>
    <n v="45"/>
  </r>
  <r>
    <n v="799"/>
    <n v="233"/>
    <x v="6"/>
    <x v="4"/>
    <x v="0"/>
    <n v="3616"/>
    <n v="7"/>
    <s v="Краснодарский край 2022"/>
    <n v="3901.3"/>
    <s v="РФ 2022"/>
    <n v="44096.6"/>
    <n v="6"/>
    <e v="#N/A"/>
    <s v="F$794"/>
    <s v="F$794:F$837"/>
    <n v="794"/>
    <n v="837"/>
  </r>
  <r>
    <n v="51"/>
    <n v="234"/>
    <x v="6"/>
    <x v="5"/>
    <x v="0"/>
    <n v="3866"/>
    <n v="7"/>
    <s v="Краснодарский край 2022"/>
    <n v="4080.4"/>
    <s v="РФ 2022"/>
    <n v="46569.599999999999"/>
    <n v="6"/>
    <e v="#N/A"/>
    <s v="F$46"/>
    <s v="F$46:F$89"/>
    <n v="46"/>
    <n v="89"/>
  </r>
  <r>
    <n v="403"/>
    <n v="235"/>
    <x v="6"/>
    <x v="6"/>
    <x v="0"/>
    <n v="18.8"/>
    <n v="14"/>
    <s v="Краснодарский край 2022"/>
    <n v="35.1"/>
    <s v="РФ 2022"/>
    <n v="27.2"/>
    <n v="6"/>
    <e v="#N/A"/>
    <s v="F$398"/>
    <s v="F$398:F$441"/>
    <n v="398"/>
    <n v="441"/>
  </r>
  <r>
    <n v="315"/>
    <n v="236"/>
    <x v="6"/>
    <x v="7"/>
    <x v="0"/>
    <n v="319"/>
    <n v="5"/>
    <s v="Краснодарский край 2022"/>
    <n v="225.2"/>
    <s v="РФ 2022"/>
    <n v="2573.6"/>
    <n v="6"/>
    <e v="#N/A"/>
    <s v="F$310"/>
    <s v="F$310:F$353"/>
    <n v="310"/>
    <n v="353"/>
  </r>
  <r>
    <n v="139"/>
    <n v="237"/>
    <x v="6"/>
    <x v="8"/>
    <x v="0"/>
    <n v="0.76"/>
    <n v="7"/>
    <s v="Краснодарский край 2022"/>
    <n v="0"/>
    <s v="РФ 2022"/>
    <s v="-"/>
    <n v="6"/>
    <e v="#N/A"/>
    <s v="F$134"/>
    <s v="F$134:F$177"/>
    <n v="134"/>
    <n v="177"/>
  </r>
  <r>
    <n v="535"/>
    <n v="238"/>
    <x v="6"/>
    <x v="9"/>
    <x v="0"/>
    <n v="26"/>
    <n v="10"/>
    <s v="Краснодарский край 2022"/>
    <n v="25.4"/>
    <s v="РФ 2022"/>
    <s v="-"/>
    <n v="6"/>
    <e v="#N/A"/>
    <s v="F$530"/>
    <s v="F$530:F$573"/>
    <n v="530"/>
    <n v="573"/>
  </r>
  <r>
    <n v="579"/>
    <n v="239"/>
    <x v="6"/>
    <x v="10"/>
    <x v="0"/>
    <n v="79"/>
    <n v="6"/>
    <s v="Краснодарский край 2022"/>
    <n v="62.9"/>
    <s v="РФ 2022"/>
    <s v="-"/>
    <n v="6"/>
    <e v="#N/A"/>
    <s v="F$574"/>
    <s v="F$574:F$617"/>
    <n v="574"/>
    <n v="617"/>
  </r>
  <r>
    <n v="667"/>
    <n v="240"/>
    <x v="6"/>
    <x v="11"/>
    <x v="0"/>
    <n v="23"/>
    <n v="17"/>
    <s v="Краснодарский край 2022"/>
    <n v="32.1"/>
    <s v="РФ 2022"/>
    <n v="35.9"/>
    <n v="6"/>
    <e v="#N/A"/>
    <s v="F$662"/>
    <s v="F$662:F$705"/>
    <n v="662"/>
    <n v="705"/>
  </r>
  <r>
    <n v="623"/>
    <n v="241"/>
    <x v="6"/>
    <x v="12"/>
    <x v="0"/>
    <n v="25"/>
    <n v="3"/>
    <s v="Краснодарский край 2022"/>
    <n v="13.7"/>
    <s v="РФ 2022"/>
    <n v="42.8"/>
    <n v="6"/>
    <n v="16"/>
    <s v="F$618"/>
    <s v="F$618:F$661"/>
    <n v="618"/>
    <n v="661"/>
  </r>
  <r>
    <n v="711"/>
    <n v="242"/>
    <x v="6"/>
    <x v="13"/>
    <x v="0"/>
    <n v="0.2"/>
    <n v="7"/>
    <s v="Краснодарский край 2022"/>
    <n v="0"/>
    <s v="РФ 2022"/>
    <s v="-"/>
    <n v="6"/>
    <n v="32"/>
    <s v="F$706"/>
    <s v="F$706:F$749"/>
    <n v="706"/>
    <n v="749"/>
  </r>
  <r>
    <n v="447"/>
    <n v="243"/>
    <x v="6"/>
    <x v="14"/>
    <x v="0"/>
    <n v="0.1"/>
    <n v="5"/>
    <s v="Краснодарский край 2022"/>
    <n v="0.2"/>
    <s v="РФ 2022"/>
    <s v="-"/>
    <n v="6"/>
    <n v="37"/>
    <s v="F$442"/>
    <s v="F$442:F$485"/>
    <n v="442"/>
    <n v="485"/>
  </r>
  <r>
    <n v="491"/>
    <n v="244"/>
    <x v="6"/>
    <x v="15"/>
    <x v="0"/>
    <n v="0.8"/>
    <n v="10"/>
    <s v="Краснодарский край 2022"/>
    <n v="0.6"/>
    <s v="РФ 2022"/>
    <n v="0.2"/>
    <n v="6"/>
    <n v="30"/>
    <s v="F$486"/>
    <s v="F$486:F$529"/>
    <n v="486"/>
    <n v="529"/>
  </r>
  <r>
    <n v="359"/>
    <n v="245"/>
    <x v="6"/>
    <x v="16"/>
    <x v="0"/>
    <n v="1.5"/>
    <n v="14"/>
    <s v="Краснодарский край 2022"/>
    <n v="1.9"/>
    <s v="РФ 2022"/>
    <n v="1.5"/>
    <n v="6"/>
    <e v="#N/A"/>
    <s v="F$354"/>
    <s v="F$354:F$397"/>
    <n v="354"/>
    <n v="397"/>
  </r>
  <r>
    <n v="95"/>
    <n v="246"/>
    <x v="6"/>
    <x v="17"/>
    <x v="0"/>
    <n v="1"/>
    <n v="5"/>
    <s v="Краснодарский край 2022"/>
    <n v="1.1000000000000001"/>
    <s v="РФ 2022"/>
    <n v="30.3"/>
    <n v="6"/>
    <e v="#N/A"/>
    <s v="F$90"/>
    <s v="F$90:F$133"/>
    <n v="90"/>
    <n v="133"/>
  </r>
  <r>
    <n v="183"/>
    <n v="247"/>
    <x v="6"/>
    <x v="18"/>
    <x v="0"/>
    <n v="100"/>
    <n v="1"/>
    <s v="Краснодарский край 2022"/>
    <n v="99.2"/>
    <s v="РФ 2022"/>
    <s v="-"/>
    <n v="6"/>
    <n v="7"/>
    <s v="F$178"/>
    <s v="F$178:F$221"/>
    <n v="178"/>
    <n v="221"/>
  </r>
  <r>
    <n v="1063"/>
    <n v="248"/>
    <x v="6"/>
    <x v="0"/>
    <x v="1"/>
    <n v="33"/>
    <n v="3"/>
    <s v="Краснодарский край 2023"/>
    <n v="24"/>
    <s v="РФ 2023"/>
    <n v="209.5"/>
    <n v="10"/>
    <e v="#N/A"/>
    <s v="F$1058"/>
    <s v="F$1058:F$1101"/>
    <n v="1058"/>
    <n v="1101"/>
  </r>
  <r>
    <n v="1591"/>
    <n v="249"/>
    <x v="6"/>
    <x v="1"/>
    <x v="1"/>
    <n v="205844.00000000003"/>
    <n v="4"/>
    <s v="Краснодарский край 2023"/>
    <n v="131655.9"/>
    <s v="РФ 2023"/>
    <n v="1645476.7"/>
    <n v="10"/>
    <e v="#N/A"/>
    <s v="F$1586"/>
    <s v="F$1586:F$1629"/>
    <n v="1586"/>
    <n v="1629"/>
  </r>
  <r>
    <n v="1107"/>
    <n v="250"/>
    <x v="6"/>
    <x v="2"/>
    <x v="1"/>
    <n v="0.2"/>
    <n v="3"/>
    <s v="Краснодарский край 2023"/>
    <n v="0.2"/>
    <s v="РФ 2023"/>
    <n v="1E-3"/>
    <n v="10"/>
    <n v="32"/>
    <s v="F$1102"/>
    <s v="F$1102:F$1145"/>
    <n v="1102"/>
    <n v="1145"/>
  </r>
  <r>
    <n v="843"/>
    <n v="251"/>
    <x v="6"/>
    <x v="3"/>
    <x v="1"/>
    <n v="200"/>
    <n v="6"/>
    <s v="Краснодарский край 2023"/>
    <n v="147.19999999999999"/>
    <s v="РФ 2023"/>
    <n v="2015"/>
    <n v="10"/>
    <e v="#N/A"/>
    <s v="F$838"/>
    <s v="F$838:F$881"/>
    <n v="838"/>
    <n v="881"/>
  </r>
  <r>
    <n v="1635"/>
    <n v="252"/>
    <x v="6"/>
    <x v="4"/>
    <x v="1"/>
    <n v="4125"/>
    <n v="7"/>
    <s v="Краснодарский край 2023"/>
    <n v="4235.8999999999996"/>
    <s v="РФ 2023"/>
    <n v="45809.4"/>
    <n v="10"/>
    <e v="#N/A"/>
    <s v="F$1630"/>
    <s v="F$1630:F$1673"/>
    <n v="1630"/>
    <n v="1673"/>
  </r>
  <r>
    <n v="887"/>
    <n v="253"/>
    <x v="6"/>
    <x v="5"/>
    <x v="1"/>
    <n v="4358"/>
    <n v="7"/>
    <s v="Краснодарский край 2023"/>
    <n v="4407.1000000000004"/>
    <s v="РФ 2023"/>
    <n v="48033.8"/>
    <n v="10"/>
    <e v="#N/A"/>
    <s v="F$882"/>
    <s v="F$882:F$925"/>
    <n v="882"/>
    <n v="925"/>
  </r>
  <r>
    <n v="1239"/>
    <n v="254"/>
    <x v="6"/>
    <x v="6"/>
    <x v="1"/>
    <n v="21.2"/>
    <n v="11"/>
    <s v="Краснодарский край 2023"/>
    <n v="33.5"/>
    <s v="РФ 2023"/>
    <n v="29.2"/>
    <n v="10"/>
    <e v="#N/A"/>
    <s v="F$1234"/>
    <s v="F$1234:F$1277"/>
    <n v="1234"/>
    <n v="1277"/>
  </r>
  <r>
    <n v="1151"/>
    <n v="255"/>
    <x v="6"/>
    <x v="7"/>
    <x v="1"/>
    <n v="244"/>
    <n v="6"/>
    <s v="Краснодарский край 2023"/>
    <n v="183.4"/>
    <s v="РФ 2023"/>
    <n v="2563.9"/>
    <n v="10"/>
    <e v="#N/A"/>
    <s v="F$1146"/>
    <s v="F$1146:F$1189"/>
    <n v="1146"/>
    <n v="1189"/>
  </r>
  <r>
    <n v="975"/>
    <n v="256"/>
    <x v="6"/>
    <x v="8"/>
    <x v="1"/>
    <n v="0.61"/>
    <n v="19"/>
    <s v="Краснодарский край 2023"/>
    <n v="0"/>
    <s v="РФ 2023"/>
    <s v="-"/>
    <n v="10"/>
    <e v="#N/A"/>
    <s v="F$970"/>
    <s v="F$970:F$1013"/>
    <n v="970"/>
    <n v="1013"/>
  </r>
  <r>
    <n v="1371"/>
    <n v="257"/>
    <x v="6"/>
    <x v="9"/>
    <x v="1"/>
    <n v="26"/>
    <n v="12"/>
    <s v="Краснодарский край 2023"/>
    <n v="28.3"/>
    <s v="РФ 2023"/>
    <s v="-"/>
    <n v="10"/>
    <e v="#N/A"/>
    <s v="F$1366"/>
    <s v="F$1366:F$1409"/>
    <n v="1366"/>
    <n v="1409"/>
  </r>
  <r>
    <n v="1415"/>
    <n v="258"/>
    <x v="6"/>
    <x v="10"/>
    <x v="1"/>
    <n v="26"/>
    <n v="12"/>
    <s v="Краснодарский край 2023"/>
    <n v="39.1"/>
    <s v="РФ 2023"/>
    <s v="-"/>
    <n v="10"/>
    <e v="#N/A"/>
    <s v="F$1410"/>
    <s v="F$1410:F$1453"/>
    <n v="1410"/>
    <n v="1453"/>
  </r>
  <r>
    <n v="1503"/>
    <n v="259"/>
    <x v="6"/>
    <x v="11"/>
    <x v="1"/>
    <n v="26"/>
    <n v="25"/>
    <s v="Краснодарский край 2023"/>
    <n v="43.2"/>
    <s v="РФ 2023"/>
    <n v="39.299999999999997"/>
    <n v="10"/>
    <e v="#N/A"/>
    <s v="F$1498"/>
    <s v="F$1498:F$1541"/>
    <n v="1498"/>
    <n v="1541"/>
  </r>
  <r>
    <n v="1459"/>
    <n v="260"/>
    <x v="6"/>
    <x v="12"/>
    <x v="1"/>
    <n v="1"/>
    <n v="7"/>
    <s v="Краснодарский край 2023"/>
    <n v="2.2000000000000002"/>
    <s v="РФ 2023"/>
    <n v="31.5"/>
    <n v="10"/>
    <e v="#N/A"/>
    <s v="F$1454"/>
    <s v="F$1454:F$1497"/>
    <n v="1454"/>
    <n v="1497"/>
  </r>
  <r>
    <n v="1547"/>
    <n v="261"/>
    <x v="6"/>
    <x v="13"/>
    <x v="1"/>
    <n v="0.2"/>
    <n v="8"/>
    <s v="Краснодарский край 2023"/>
    <n v="0"/>
    <s v="РФ 2023"/>
    <s v="-"/>
    <n v="10"/>
    <n v="35"/>
    <s v="F$1542"/>
    <s v="F$1542:F$1585"/>
    <n v="1542"/>
    <n v="1585"/>
  </r>
  <r>
    <n v="1283"/>
    <n v="262"/>
    <x v="6"/>
    <x v="14"/>
    <x v="1"/>
    <n v="0.1"/>
    <n v="5"/>
    <s v="Краснодарский край 2023"/>
    <n v="0.2"/>
    <s v="РФ 2023"/>
    <s v="-"/>
    <n v="10"/>
    <e v="#N/A"/>
    <s v="F$1278"/>
    <s v="F$1278:F$1321"/>
    <n v="1278"/>
    <n v="1321"/>
  </r>
  <r>
    <n v="1327"/>
    <n v="263"/>
    <x v="6"/>
    <x v="15"/>
    <x v="1"/>
    <n v="0.1"/>
    <n v="6"/>
    <s v="Краснодарский край 2023"/>
    <n v="0.5"/>
    <s v="РФ 2023"/>
    <n v="0.2"/>
    <n v="10"/>
    <e v="#N/A"/>
    <s v="F$1322"/>
    <s v="F$1322:F$1365"/>
    <n v="1322"/>
    <n v="1365"/>
  </r>
  <r>
    <n v="1195"/>
    <n v="264"/>
    <x v="6"/>
    <x v="16"/>
    <x v="1"/>
    <n v="1.2"/>
    <n v="10"/>
    <s v="Краснодарский край 2023"/>
    <n v="1.4"/>
    <s v="РФ 2023"/>
    <n v="1.6"/>
    <n v="10"/>
    <n v="26"/>
    <s v="F$1190"/>
    <s v="F$1190:F$1233"/>
    <n v="1190"/>
    <n v="1233"/>
  </r>
  <r>
    <n v="931"/>
    <n v="265"/>
    <x v="6"/>
    <x v="17"/>
    <x v="1"/>
    <n v="2"/>
    <n v="4"/>
    <s v="Краснодарский край 2023"/>
    <n v="1.1000000000000001"/>
    <s v="РФ 2023"/>
    <n v="32.1"/>
    <n v="10"/>
    <e v="#N/A"/>
    <s v="F$926"/>
    <s v="F$926:F$969"/>
    <n v="926"/>
    <n v="969"/>
  </r>
  <r>
    <n v="1019"/>
    <n v="266"/>
    <x v="6"/>
    <x v="18"/>
    <x v="1"/>
    <n v="100"/>
    <n v="1"/>
    <s v="Краснодарский край 2023"/>
    <n v="99.5"/>
    <s v="РФ 2023"/>
    <s v="-"/>
    <n v="10"/>
    <n v="8"/>
    <s v="F$1014"/>
    <s v="F$1014:F$1057"/>
    <n v="1014"/>
    <n v="1057"/>
  </r>
  <r>
    <n v="228"/>
    <n v="267"/>
    <x v="7"/>
    <x v="0"/>
    <x v="0"/>
    <n v="11"/>
    <n v="21"/>
    <s v="Краснодарский край 2022"/>
    <n v="24.3"/>
    <s v="РФ 2022"/>
    <n v="235.1"/>
    <n v="26"/>
    <e v="#N/A"/>
    <s v="F$222"/>
    <s v="F$222:F$265"/>
    <n v="222"/>
    <n v="265"/>
  </r>
  <r>
    <n v="756"/>
    <n v="268"/>
    <x v="7"/>
    <x v="1"/>
    <x v="0"/>
    <n v="56009.000000000015"/>
    <n v="35"/>
    <s v="Краснодарский край 2022"/>
    <n v="116149"/>
    <s v="РФ 2022"/>
    <n v="1712442.1"/>
    <n v="26"/>
    <e v="#N/A"/>
    <s v="F$750"/>
    <s v="F$750:F$793"/>
    <n v="750"/>
    <n v="793"/>
  </r>
  <r>
    <n v="272"/>
    <n v="269"/>
    <x v="7"/>
    <x v="2"/>
    <x v="0"/>
    <n v="0.2"/>
    <n v="3"/>
    <s v="Краснодарский край 2022"/>
    <n v="0.2"/>
    <s v="РФ 2022"/>
    <n v="2E-3"/>
    <n v="26"/>
    <n v="34"/>
    <s v="F$266"/>
    <s v="F$266:F$309"/>
    <n v="266"/>
    <n v="309"/>
  </r>
  <r>
    <n v="8"/>
    <n v="270"/>
    <x v="7"/>
    <x v="3"/>
    <x v="0"/>
    <n v="61"/>
    <n v="27"/>
    <s v="Краснодарский край 2022"/>
    <n v="154.69999999999999"/>
    <s v="РФ 2022"/>
    <n v="2237.9"/>
    <n v="26"/>
    <e v="#N/A"/>
    <s v="F$2"/>
    <s v="F$2:F$45"/>
    <n v="2"/>
    <n v="45"/>
  </r>
  <r>
    <n v="800"/>
    <n v="271"/>
    <x v="7"/>
    <x v="4"/>
    <x v="0"/>
    <n v="1501"/>
    <n v="21"/>
    <s v="Краснодарский край 2022"/>
    <n v="3901.3"/>
    <s v="РФ 2022"/>
    <n v="44096.6"/>
    <n v="26"/>
    <e v="#N/A"/>
    <s v="F$794"/>
    <s v="F$794:F$837"/>
    <n v="794"/>
    <n v="837"/>
  </r>
  <r>
    <n v="52"/>
    <n v="272"/>
    <x v="7"/>
    <x v="5"/>
    <x v="0"/>
    <n v="1573"/>
    <n v="21"/>
    <s v="Краснодарский край 2022"/>
    <n v="4080.4"/>
    <s v="РФ 2022"/>
    <n v="46569.599999999999"/>
    <n v="26"/>
    <e v="#N/A"/>
    <s v="F$46"/>
    <s v="F$46:F$89"/>
    <n v="46"/>
    <n v="89"/>
  </r>
  <r>
    <n v="404"/>
    <n v="273"/>
    <x v="7"/>
    <x v="6"/>
    <x v="0"/>
    <n v="28.1"/>
    <n v="7"/>
    <s v="Краснодарский край 2022"/>
    <n v="35.1"/>
    <s v="РФ 2022"/>
    <n v="27.2"/>
    <n v="26"/>
    <e v="#N/A"/>
    <s v="F$398"/>
    <s v="F$398:F$441"/>
    <n v="398"/>
    <n v="441"/>
  </r>
  <r>
    <n v="316"/>
    <n v="274"/>
    <x v="7"/>
    <x v="7"/>
    <x v="0"/>
    <n v="129"/>
    <n v="26"/>
    <s v="Краснодарский край 2022"/>
    <n v="225.2"/>
    <s v="РФ 2022"/>
    <n v="2573.6"/>
    <n v="26"/>
    <e v="#N/A"/>
    <s v="F$310"/>
    <s v="F$310:F$353"/>
    <n v="310"/>
    <n v="353"/>
  </r>
  <r>
    <n v="140"/>
    <n v="275"/>
    <x v="7"/>
    <x v="8"/>
    <x v="0"/>
    <n v="0.64"/>
    <n v="18"/>
    <s v="Краснодарский край 2022"/>
    <n v="0"/>
    <s v="РФ 2022"/>
    <s v="-"/>
    <n v="26"/>
    <n v="31"/>
    <s v="F$134"/>
    <s v="F$134:F$177"/>
    <n v="134"/>
    <n v="177"/>
  </r>
  <r>
    <n v="536"/>
    <n v="276"/>
    <x v="7"/>
    <x v="9"/>
    <x v="0"/>
    <n v="18"/>
    <n v="18"/>
    <s v="Краснодарский край 2022"/>
    <n v="25.4"/>
    <s v="РФ 2022"/>
    <s v="-"/>
    <n v="26"/>
    <n v="22"/>
    <s v="F$530"/>
    <s v="F$530:F$573"/>
    <n v="530"/>
    <n v="573"/>
  </r>
  <r>
    <n v="580"/>
    <n v="277"/>
    <x v="7"/>
    <x v="10"/>
    <x v="0"/>
    <n v="39"/>
    <n v="23"/>
    <s v="Краснодарский край 2022"/>
    <n v="62.9"/>
    <s v="РФ 2022"/>
    <s v="-"/>
    <n v="26"/>
    <e v="#N/A"/>
    <s v="F$574"/>
    <s v="F$574:F$617"/>
    <n v="574"/>
    <n v="617"/>
  </r>
  <r>
    <n v="668"/>
    <n v="278"/>
    <x v="7"/>
    <x v="11"/>
    <x v="0"/>
    <n v="15"/>
    <n v="24"/>
    <s v="Краснодарский край 2022"/>
    <n v="32.1"/>
    <s v="РФ 2022"/>
    <n v="35.9"/>
    <n v="26"/>
    <n v="18"/>
    <s v="F$662"/>
    <s v="F$662:F$705"/>
    <n v="662"/>
    <n v="705"/>
  </r>
  <r>
    <n v="624"/>
    <n v="279"/>
    <x v="7"/>
    <x v="12"/>
    <x v="0"/>
    <n v="5"/>
    <n v="19"/>
    <s v="Краснодарский край 2022"/>
    <n v="13.7"/>
    <s v="РФ 2022"/>
    <n v="42.8"/>
    <n v="26"/>
    <n v="23"/>
    <s v="F$618"/>
    <s v="F$618:F$661"/>
    <n v="618"/>
    <n v="661"/>
  </r>
  <r>
    <n v="712"/>
    <n v="280"/>
    <x v="7"/>
    <x v="13"/>
    <x v="0"/>
    <n v="0.4"/>
    <n v="5"/>
    <s v="Краснодарский край 2022"/>
    <n v="0"/>
    <s v="РФ 2022"/>
    <s v="-"/>
    <n v="26"/>
    <n v="30"/>
    <s v="F$706"/>
    <s v="F$706:F$749"/>
    <n v="706"/>
    <n v="749"/>
  </r>
  <r>
    <n v="448"/>
    <n v="281"/>
    <x v="7"/>
    <x v="14"/>
    <x v="0"/>
    <n v="0.3"/>
    <n v="3"/>
    <s v="Краснодарский край 2022"/>
    <n v="0.2"/>
    <s v="РФ 2022"/>
    <s v="-"/>
    <n v="26"/>
    <e v="#N/A"/>
    <s v="F$442"/>
    <s v="F$442:F$485"/>
    <n v="442"/>
    <n v="485"/>
  </r>
  <r>
    <n v="492"/>
    <n v="282"/>
    <x v="7"/>
    <x v="15"/>
    <x v="0"/>
    <n v="1.2"/>
    <n v="6"/>
    <s v="Краснодарский край 2022"/>
    <n v="0.6"/>
    <s v="РФ 2022"/>
    <n v="0.2"/>
    <n v="26"/>
    <e v="#N/A"/>
    <s v="F$486"/>
    <s v="F$486:F$529"/>
    <n v="486"/>
    <n v="529"/>
  </r>
  <r>
    <n v="360"/>
    <n v="283"/>
    <x v="7"/>
    <x v="16"/>
    <x v="0"/>
    <n v="2.2999999999999998"/>
    <n v="6"/>
    <s v="Краснодарский край 2022"/>
    <n v="1.9"/>
    <s v="РФ 2022"/>
    <n v="1.5"/>
    <n v="26"/>
    <e v="#N/A"/>
    <s v="F$354"/>
    <s v="F$354:F$397"/>
    <n v="354"/>
    <n v="397"/>
  </r>
  <r>
    <n v="96"/>
    <n v="284"/>
    <x v="7"/>
    <x v="17"/>
    <x v="0"/>
    <n v="3"/>
    <n v="3"/>
    <s v="Краснодарский край 2022"/>
    <n v="1.1000000000000001"/>
    <s v="РФ 2022"/>
    <n v="30.3"/>
    <n v="26"/>
    <e v="#N/A"/>
    <s v="F$90"/>
    <s v="F$90:F$133"/>
    <n v="90"/>
    <n v="133"/>
  </r>
  <r>
    <n v="184"/>
    <n v="285"/>
    <x v="7"/>
    <x v="18"/>
    <x v="0"/>
    <n v="100"/>
    <n v="1"/>
    <s v="Краснодарский край 2022"/>
    <n v="99.2"/>
    <s v="РФ 2022"/>
    <s v="-"/>
    <n v="26"/>
    <n v="7"/>
    <s v="F$178"/>
    <s v="F$178:F$221"/>
    <n v="178"/>
    <n v="221"/>
  </r>
  <r>
    <n v="1064"/>
    <n v="286"/>
    <x v="7"/>
    <x v="0"/>
    <x v="1"/>
    <n v="11"/>
    <n v="19"/>
    <s v="Краснодарский край 2023"/>
    <n v="24"/>
    <s v="РФ 2023"/>
    <n v="209.5"/>
    <n v="24"/>
    <e v="#N/A"/>
    <s v="F$1058"/>
    <s v="F$1058:F$1101"/>
    <n v="1058"/>
    <n v="1101"/>
  </r>
  <r>
    <n v="1592"/>
    <n v="287"/>
    <x v="7"/>
    <x v="1"/>
    <x v="1"/>
    <n v="66226"/>
    <n v="29"/>
    <s v="Краснодарский край 2023"/>
    <n v="131655.9"/>
    <s v="РФ 2023"/>
    <n v="1645476.7"/>
    <n v="24"/>
    <e v="#N/A"/>
    <s v="F$1586"/>
    <s v="F$1586:F$1629"/>
    <n v="1586"/>
    <n v="1629"/>
  </r>
  <r>
    <n v="1108"/>
    <n v="288"/>
    <x v="7"/>
    <x v="2"/>
    <x v="1"/>
    <n v="0.2"/>
    <n v="3"/>
    <s v="Краснодарский край 2023"/>
    <n v="0.2"/>
    <s v="РФ 2023"/>
    <n v="1E-3"/>
    <n v="24"/>
    <n v="32"/>
    <s v="F$1102"/>
    <s v="F$1102:F$1145"/>
    <n v="1102"/>
    <n v="1145"/>
  </r>
  <r>
    <n v="844"/>
    <n v="289"/>
    <x v="7"/>
    <x v="3"/>
    <x v="1"/>
    <n v="54"/>
    <n v="27"/>
    <s v="Краснодарский край 2023"/>
    <n v="147.19999999999999"/>
    <s v="РФ 2023"/>
    <n v="2015"/>
    <n v="24"/>
    <e v="#N/A"/>
    <s v="F$838"/>
    <s v="F$838:F$881"/>
    <n v="838"/>
    <n v="881"/>
  </r>
  <r>
    <n v="1636"/>
    <n v="290"/>
    <x v="7"/>
    <x v="4"/>
    <x v="1"/>
    <n v="1685"/>
    <n v="19"/>
    <s v="Краснодарский край 2023"/>
    <n v="4235.8999999999996"/>
    <s v="РФ 2023"/>
    <n v="45809.4"/>
    <n v="24"/>
    <e v="#N/A"/>
    <s v="F$1630"/>
    <s v="F$1630:F$1673"/>
    <n v="1630"/>
    <n v="1673"/>
  </r>
  <r>
    <n v="888"/>
    <n v="291"/>
    <x v="7"/>
    <x v="5"/>
    <x v="1"/>
    <n v="1750"/>
    <n v="19"/>
    <s v="Краснодарский край 2023"/>
    <n v="4407.1000000000004"/>
    <s v="РФ 2023"/>
    <n v="48033.8"/>
    <n v="24"/>
    <e v="#N/A"/>
    <s v="F$882"/>
    <s v="F$882:F$925"/>
    <n v="882"/>
    <n v="925"/>
  </r>
  <r>
    <n v="1240"/>
    <n v="292"/>
    <x v="7"/>
    <x v="6"/>
    <x v="1"/>
    <n v="26.4"/>
    <n v="7"/>
    <s v="Краснодарский край 2023"/>
    <n v="33.5"/>
    <s v="РФ 2023"/>
    <n v="29.2"/>
    <n v="24"/>
    <e v="#N/A"/>
    <s v="F$1234"/>
    <s v="F$1234:F$1277"/>
    <n v="1234"/>
    <n v="1277"/>
  </r>
  <r>
    <n v="1152"/>
    <n v="293"/>
    <x v="7"/>
    <x v="7"/>
    <x v="1"/>
    <n v="96"/>
    <n v="26"/>
    <s v="Краснодарский край 2023"/>
    <n v="183.4"/>
    <s v="РФ 2023"/>
    <n v="2563.9"/>
    <n v="24"/>
    <e v="#N/A"/>
    <s v="F$1146"/>
    <s v="F$1146:F$1189"/>
    <n v="1146"/>
    <n v="1189"/>
  </r>
  <r>
    <n v="976"/>
    <n v="294"/>
    <x v="7"/>
    <x v="8"/>
    <x v="1"/>
    <n v="0.5"/>
    <n v="23"/>
    <s v="Краснодарский край 2023"/>
    <n v="0"/>
    <s v="РФ 2023"/>
    <s v="-"/>
    <n v="24"/>
    <e v="#N/A"/>
    <s v="F$970"/>
    <s v="F$970:F$1013"/>
    <n v="970"/>
    <n v="1013"/>
  </r>
  <r>
    <n v="1372"/>
    <n v="295"/>
    <x v="7"/>
    <x v="9"/>
    <x v="1"/>
    <n v="19"/>
    <n v="17"/>
    <s v="Краснодарский край 2023"/>
    <n v="28.3"/>
    <s v="РФ 2023"/>
    <s v="-"/>
    <n v="24"/>
    <e v="#N/A"/>
    <s v="F$1366"/>
    <s v="F$1366:F$1409"/>
    <n v="1366"/>
    <n v="1409"/>
  </r>
  <r>
    <n v="1416"/>
    <n v="296"/>
    <x v="7"/>
    <x v="10"/>
    <x v="1"/>
    <n v="19"/>
    <n v="17"/>
    <s v="Краснодарский край 2023"/>
    <n v="39.1"/>
    <s v="РФ 2023"/>
    <s v="-"/>
    <n v="24"/>
    <e v="#N/A"/>
    <s v="F$1410"/>
    <s v="F$1410:F$1453"/>
    <n v="1410"/>
    <n v="1453"/>
  </r>
  <r>
    <n v="1504"/>
    <n v="297"/>
    <x v="7"/>
    <x v="11"/>
    <x v="1"/>
    <n v="31"/>
    <n v="21"/>
    <s v="Краснодарский край 2023"/>
    <n v="43.2"/>
    <s v="РФ 2023"/>
    <n v="39.299999999999997"/>
    <n v="24"/>
    <n v="16"/>
    <s v="F$1498"/>
    <s v="F$1498:F$1541"/>
    <n v="1498"/>
    <n v="1541"/>
  </r>
  <r>
    <n v="1460"/>
    <n v="298"/>
    <x v="7"/>
    <x v="12"/>
    <x v="1"/>
    <n v="1"/>
    <n v="7"/>
    <s v="Краснодарский край 2023"/>
    <n v="2.2000000000000002"/>
    <s v="РФ 2023"/>
    <n v="31.5"/>
    <n v="24"/>
    <e v="#N/A"/>
    <s v="F$1454"/>
    <s v="F$1454:F$1497"/>
    <n v="1454"/>
    <n v="1497"/>
  </r>
  <r>
    <n v="1548"/>
    <n v="299"/>
    <x v="7"/>
    <x v="13"/>
    <x v="1"/>
    <n v="0.4"/>
    <n v="6"/>
    <s v="Краснодарский край 2023"/>
    <n v="0"/>
    <s v="РФ 2023"/>
    <s v="-"/>
    <n v="24"/>
    <n v="33"/>
    <s v="F$1542"/>
    <s v="F$1542:F$1585"/>
    <n v="1542"/>
    <n v="1585"/>
  </r>
  <r>
    <n v="1284"/>
    <n v="300"/>
    <x v="7"/>
    <x v="14"/>
    <x v="1"/>
    <n v="0.3"/>
    <n v="3"/>
    <s v="Краснодарский край 2023"/>
    <n v="0.2"/>
    <s v="РФ 2023"/>
    <s v="-"/>
    <n v="24"/>
    <e v="#N/A"/>
    <s v="F$1278"/>
    <s v="F$1278:F$1321"/>
    <n v="1278"/>
    <n v="1321"/>
  </r>
  <r>
    <n v="1328"/>
    <n v="301"/>
    <x v="7"/>
    <x v="15"/>
    <x v="1"/>
    <n v="0.5"/>
    <n v="2"/>
    <s v="Краснодарский край 2023"/>
    <n v="0.5"/>
    <s v="РФ 2023"/>
    <n v="0.2"/>
    <n v="24"/>
    <n v="26"/>
    <s v="F$1322"/>
    <s v="F$1322:F$1365"/>
    <n v="1322"/>
    <n v="1365"/>
  </r>
  <r>
    <n v="1196"/>
    <n v="302"/>
    <x v="7"/>
    <x v="16"/>
    <x v="1"/>
    <n v="1.4"/>
    <n v="8"/>
    <s v="Краснодарский край 2023"/>
    <n v="1.4"/>
    <s v="РФ 2023"/>
    <n v="1.6"/>
    <n v="24"/>
    <e v="#N/A"/>
    <s v="F$1190"/>
    <s v="F$1190:F$1233"/>
    <n v="1190"/>
    <n v="1233"/>
  </r>
  <r>
    <n v="932"/>
    <n v="303"/>
    <x v="7"/>
    <x v="17"/>
    <x v="1"/>
    <n v="0"/>
    <n v="6"/>
    <s v="Краснодарский край 2023"/>
    <n v="1.1000000000000001"/>
    <s v="РФ 2023"/>
    <n v="32.1"/>
    <n v="24"/>
    <n v="35"/>
    <s v="F$926"/>
    <s v="F$926:F$969"/>
    <n v="926"/>
    <n v="969"/>
  </r>
  <r>
    <n v="1020"/>
    <n v="304"/>
    <x v="7"/>
    <x v="18"/>
    <x v="1"/>
    <n v="100"/>
    <n v="1"/>
    <s v="Краснодарский край 2023"/>
    <n v="99.5"/>
    <s v="РФ 2023"/>
    <s v="-"/>
    <n v="24"/>
    <n v="8"/>
    <s v="F$1014"/>
    <s v="F$1014:F$1057"/>
    <n v="1014"/>
    <n v="1057"/>
  </r>
  <r>
    <n v="229"/>
    <n v="305"/>
    <x v="8"/>
    <x v="0"/>
    <x v="0"/>
    <n v="231"/>
    <n v="1"/>
    <s v="Краснодарский край 2022"/>
    <n v="24.3"/>
    <s v="РФ 2022"/>
    <n v="235.1"/>
    <n v="1"/>
    <e v="#N/A"/>
    <s v="F$222"/>
    <s v="F$222:F$265"/>
    <n v="222"/>
    <n v="265"/>
  </r>
  <r>
    <n v="757"/>
    <n v="306"/>
    <x v="8"/>
    <x v="1"/>
    <x v="0"/>
    <n v="831152.00000000012"/>
    <n v="1"/>
    <s v="Краснодарский край 2022"/>
    <n v="116149"/>
    <s v="РФ 2022"/>
    <n v="1712442.1"/>
    <n v="1"/>
    <e v="#N/A"/>
    <s v="F$750"/>
    <s v="F$750:F$793"/>
    <n v="750"/>
    <n v="793"/>
  </r>
  <r>
    <n v="273"/>
    <n v="307"/>
    <x v="8"/>
    <x v="2"/>
    <x v="0"/>
    <n v="0.3"/>
    <n v="2"/>
    <s v="Краснодарский край 2022"/>
    <n v="0.2"/>
    <s v="РФ 2022"/>
    <n v="2E-3"/>
    <n v="1"/>
    <n v="33"/>
    <s v="F$266"/>
    <s v="F$266:F$309"/>
    <n v="266"/>
    <n v="309"/>
  </r>
  <r>
    <n v="9"/>
    <n v="308"/>
    <x v="8"/>
    <x v="3"/>
    <x v="0"/>
    <n v="1800"/>
    <n v="1"/>
    <s v="Краснодарский край 2022"/>
    <n v="154.69999999999999"/>
    <s v="РФ 2022"/>
    <n v="2237.9"/>
    <n v="1"/>
    <e v="#N/A"/>
    <s v="F$2"/>
    <s v="F$2:F$45"/>
    <n v="2"/>
    <n v="45"/>
  </r>
  <r>
    <n v="801"/>
    <n v="309"/>
    <x v="8"/>
    <x v="4"/>
    <x v="0"/>
    <n v="55377"/>
    <n v="1"/>
    <s v="Краснодарский край 2022"/>
    <n v="3901.3"/>
    <s v="РФ 2022"/>
    <n v="44096.6"/>
    <n v="1"/>
    <e v="#N/A"/>
    <s v="F$794"/>
    <s v="F$794:F$837"/>
    <n v="794"/>
    <n v="837"/>
  </r>
  <r>
    <n v="53"/>
    <n v="310"/>
    <x v="8"/>
    <x v="5"/>
    <x v="0"/>
    <n v="57408"/>
    <n v="1"/>
    <s v="Краснодарский край 2022"/>
    <n v="4080.4"/>
    <s v="РФ 2022"/>
    <n v="46569.599999999999"/>
    <n v="1"/>
    <e v="#N/A"/>
    <s v="F$46"/>
    <s v="F$46:F$89"/>
    <n v="46"/>
    <n v="89"/>
  </r>
  <r>
    <n v="405"/>
    <n v="311"/>
    <x v="8"/>
    <x v="6"/>
    <x v="0"/>
    <n v="69.099999999999994"/>
    <n v="2"/>
    <s v="Краснодарский край 2022"/>
    <n v="35.1"/>
    <s v="РФ 2022"/>
    <n v="27.2"/>
    <n v="1"/>
    <e v="#N/A"/>
    <s v="F$398"/>
    <s v="F$398:F$441"/>
    <n v="398"/>
    <n v="441"/>
  </r>
  <r>
    <n v="317"/>
    <n v="312"/>
    <x v="8"/>
    <x v="7"/>
    <x v="0"/>
    <n v="1936"/>
    <n v="1"/>
    <s v="Краснодарский край 2022"/>
    <n v="225.2"/>
    <s v="РФ 2022"/>
    <n v="2573.6"/>
    <n v="1"/>
    <n v="9"/>
    <s v="F$310"/>
    <s v="F$310:F$353"/>
    <n v="310"/>
    <n v="353"/>
  </r>
  <r>
    <n v="141"/>
    <n v="313"/>
    <x v="8"/>
    <x v="8"/>
    <x v="0"/>
    <n v="0.74"/>
    <n v="9"/>
    <s v="Краснодарский край 2022"/>
    <n v="0"/>
    <s v="РФ 2022"/>
    <s v="-"/>
    <n v="1"/>
    <e v="#N/A"/>
    <s v="F$134"/>
    <s v="F$134:F$177"/>
    <n v="134"/>
    <n v="177"/>
  </r>
  <r>
    <n v="537"/>
    <n v="314"/>
    <x v="8"/>
    <x v="9"/>
    <x v="0"/>
    <n v="101"/>
    <n v="1"/>
    <s v="Краснодарский край 2022"/>
    <n v="25.4"/>
    <s v="РФ 2022"/>
    <s v="-"/>
    <n v="1"/>
    <e v="#N/A"/>
    <s v="F$530"/>
    <s v="F$530:F$573"/>
    <n v="530"/>
    <n v="573"/>
  </r>
  <r>
    <n v="581"/>
    <n v="315"/>
    <x v="8"/>
    <x v="10"/>
    <x v="0"/>
    <n v="377"/>
    <n v="1"/>
    <s v="Краснодарский край 2022"/>
    <n v="62.9"/>
    <s v="РФ 2022"/>
    <s v="-"/>
    <n v="1"/>
    <e v="#N/A"/>
    <s v="F$574"/>
    <s v="F$574:F$617"/>
    <n v="574"/>
    <n v="617"/>
  </r>
  <r>
    <n v="669"/>
    <n v="316"/>
    <x v="8"/>
    <x v="11"/>
    <x v="0"/>
    <n v="191"/>
    <n v="1"/>
    <s v="Краснодарский край 2022"/>
    <n v="32.1"/>
    <s v="РФ 2022"/>
    <n v="35.9"/>
    <n v="1"/>
    <e v="#N/A"/>
    <s v="F$662"/>
    <s v="F$662:F$705"/>
    <n v="662"/>
    <n v="705"/>
  </r>
  <r>
    <n v="625"/>
    <n v="317"/>
    <x v="8"/>
    <x v="12"/>
    <x v="0"/>
    <n v="73"/>
    <n v="1"/>
    <s v="Краснодарский край 2022"/>
    <n v="13.7"/>
    <s v="РФ 2022"/>
    <n v="42.8"/>
    <n v="1"/>
    <e v="#N/A"/>
    <s v="F$618"/>
    <s v="F$618:F$661"/>
    <n v="618"/>
    <n v="661"/>
  </r>
  <r>
    <n v="713"/>
    <n v="318"/>
    <x v="8"/>
    <x v="13"/>
    <x v="0"/>
    <n v="0.3"/>
    <n v="6"/>
    <s v="Краснодарский край 2022"/>
    <n v="0"/>
    <s v="РФ 2022"/>
    <s v="-"/>
    <n v="1"/>
    <n v="31"/>
    <s v="F$706"/>
    <s v="F$706:F$749"/>
    <n v="706"/>
    <n v="749"/>
  </r>
  <r>
    <n v="449"/>
    <n v="319"/>
    <x v="8"/>
    <x v="14"/>
    <x v="0"/>
    <n v="0.1"/>
    <n v="5"/>
    <s v="Краснодарский край 2022"/>
    <n v="0.2"/>
    <s v="РФ 2022"/>
    <s v="-"/>
    <n v="1"/>
    <n v="37"/>
    <s v="F$442"/>
    <s v="F$442:F$485"/>
    <n v="442"/>
    <n v="485"/>
  </r>
  <r>
    <n v="493"/>
    <n v="320"/>
    <x v="8"/>
    <x v="15"/>
    <x v="0"/>
    <n v="1"/>
    <n v="8"/>
    <s v="Краснодарский край 2022"/>
    <n v="0.6"/>
    <s v="РФ 2022"/>
    <n v="0.2"/>
    <n v="1"/>
    <n v="29"/>
    <s v="F$486"/>
    <s v="F$486:F$529"/>
    <n v="486"/>
    <n v="529"/>
  </r>
  <r>
    <n v="361"/>
    <n v="321"/>
    <x v="8"/>
    <x v="16"/>
    <x v="0"/>
    <n v="2.2999999999999998"/>
    <n v="6"/>
    <s v="Краснодарский край 2022"/>
    <n v="1.9"/>
    <s v="РФ 2022"/>
    <n v="1.5"/>
    <n v="1"/>
    <e v="#N/A"/>
    <s v="F$354"/>
    <s v="F$354:F$397"/>
    <n v="354"/>
    <n v="397"/>
  </r>
  <r>
    <n v="97"/>
    <n v="322"/>
    <x v="8"/>
    <x v="17"/>
    <x v="0"/>
    <n v="27"/>
    <n v="1"/>
    <s v="Краснодарский край 2022"/>
    <n v="1.1000000000000001"/>
    <s v="РФ 2022"/>
    <n v="30.3"/>
    <n v="1"/>
    <e v="#N/A"/>
    <s v="F$90"/>
    <s v="F$90:F$133"/>
    <n v="90"/>
    <n v="133"/>
  </r>
  <r>
    <n v="185"/>
    <n v="323"/>
    <x v="8"/>
    <x v="18"/>
    <x v="0"/>
    <n v="100"/>
    <n v="1"/>
    <s v="Краснодарский край 2022"/>
    <n v="99.2"/>
    <s v="РФ 2022"/>
    <s v="-"/>
    <n v="1"/>
    <n v="7"/>
    <s v="F$178"/>
    <s v="F$178:F$221"/>
    <n v="178"/>
    <n v="221"/>
  </r>
  <r>
    <n v="1065"/>
    <n v="324"/>
    <x v="8"/>
    <x v="0"/>
    <x v="1"/>
    <n v="217"/>
    <n v="1"/>
    <s v="Краснодарский край 2023"/>
    <n v="24"/>
    <s v="РФ 2023"/>
    <n v="209.5"/>
    <n v="1"/>
    <e v="#N/A"/>
    <s v="F$1058"/>
    <s v="F$1058:F$1101"/>
    <n v="1058"/>
    <n v="1101"/>
  </r>
  <r>
    <n v="1593"/>
    <n v="325"/>
    <x v="8"/>
    <x v="1"/>
    <x v="1"/>
    <n v="1206587.9999999995"/>
    <n v="1"/>
    <s v="Краснодарский край 2023"/>
    <n v="131655.9"/>
    <s v="РФ 2023"/>
    <n v="1645476.7"/>
    <n v="1"/>
    <e v="#N/A"/>
    <s v="F$1586"/>
    <s v="F$1586:F$1629"/>
    <n v="1586"/>
    <n v="1629"/>
  </r>
  <r>
    <n v="1109"/>
    <n v="326"/>
    <x v="8"/>
    <x v="2"/>
    <x v="1"/>
    <n v="0.2"/>
    <n v="3"/>
    <s v="Краснодарский край 2023"/>
    <n v="0.2"/>
    <s v="РФ 2023"/>
    <n v="1E-3"/>
    <n v="1"/>
    <n v="32"/>
    <s v="F$1102"/>
    <s v="F$1102:F$1145"/>
    <n v="1102"/>
    <n v="1145"/>
  </r>
  <r>
    <n v="845"/>
    <n v="327"/>
    <x v="8"/>
    <x v="3"/>
    <x v="1"/>
    <n v="1773"/>
    <n v="1"/>
    <s v="Краснодарский край 2023"/>
    <n v="147.19999999999999"/>
    <s v="РФ 2023"/>
    <n v="2015"/>
    <n v="1"/>
    <e v="#N/A"/>
    <s v="F$838"/>
    <s v="F$838:F$881"/>
    <n v="838"/>
    <n v="881"/>
  </r>
  <r>
    <n v="1637"/>
    <n v="328"/>
    <x v="8"/>
    <x v="4"/>
    <x v="1"/>
    <n v="60955"/>
    <n v="1"/>
    <s v="Краснодарский край 2023"/>
    <n v="4235.8999999999996"/>
    <s v="РФ 2023"/>
    <n v="45809.4"/>
    <n v="1"/>
    <e v="#N/A"/>
    <s v="F$1630"/>
    <s v="F$1630:F$1673"/>
    <n v="1630"/>
    <n v="1673"/>
  </r>
  <r>
    <n v="889"/>
    <n v="329"/>
    <x v="8"/>
    <x v="5"/>
    <x v="1"/>
    <n v="62945"/>
    <n v="1"/>
    <s v="Краснодарский край 2023"/>
    <n v="4407.1000000000004"/>
    <s v="РФ 2023"/>
    <n v="48033.8"/>
    <n v="1"/>
    <e v="#N/A"/>
    <s v="F$882"/>
    <s v="F$882:F$925"/>
    <n v="882"/>
    <n v="925"/>
  </r>
  <r>
    <n v="1241"/>
    <n v="330"/>
    <x v="8"/>
    <x v="6"/>
    <x v="1"/>
    <n v="52.2"/>
    <n v="3"/>
    <s v="Краснодарский край 2023"/>
    <n v="33.5"/>
    <s v="РФ 2023"/>
    <n v="29.2"/>
    <n v="1"/>
    <e v="#N/A"/>
    <s v="F$1234"/>
    <s v="F$1234:F$1277"/>
    <n v="1234"/>
    <n v="1277"/>
  </r>
  <r>
    <n v="1153"/>
    <n v="331"/>
    <x v="8"/>
    <x v="7"/>
    <x v="1"/>
    <n v="1545"/>
    <n v="1"/>
    <s v="Краснодарский край 2023"/>
    <n v="183.4"/>
    <s v="РФ 2023"/>
    <n v="2563.9"/>
    <n v="1"/>
    <e v="#N/A"/>
    <s v="F$1146"/>
    <s v="F$1146:F$1189"/>
    <n v="1146"/>
    <n v="1189"/>
  </r>
  <r>
    <n v="977"/>
    <n v="332"/>
    <x v="8"/>
    <x v="8"/>
    <x v="1"/>
    <n v="0.65"/>
    <n v="16"/>
    <s v="Краснодарский край 2023"/>
    <n v="0"/>
    <s v="РФ 2023"/>
    <s v="-"/>
    <n v="1"/>
    <e v="#N/A"/>
    <s v="F$970"/>
    <s v="F$970:F$1013"/>
    <n v="970"/>
    <n v="1013"/>
  </r>
  <r>
    <n v="1373"/>
    <n v="333"/>
    <x v="8"/>
    <x v="9"/>
    <x v="1"/>
    <n v="71"/>
    <n v="2"/>
    <s v="Краснодарский край 2023"/>
    <n v="28.3"/>
    <s v="РФ 2023"/>
    <s v="-"/>
    <n v="1"/>
    <e v="#N/A"/>
    <s v="F$1366"/>
    <s v="F$1366:F$1409"/>
    <n v="1366"/>
    <n v="1409"/>
  </r>
  <r>
    <n v="1417"/>
    <n v="334"/>
    <x v="8"/>
    <x v="10"/>
    <x v="1"/>
    <n v="71"/>
    <n v="2"/>
    <s v="Краснодарский край 2023"/>
    <n v="39.1"/>
    <s v="РФ 2023"/>
    <s v="-"/>
    <n v="1"/>
    <n v="16"/>
    <s v="F$1410"/>
    <s v="F$1410:F$1453"/>
    <n v="1410"/>
    <n v="1453"/>
  </r>
  <r>
    <n v="1505"/>
    <n v="335"/>
    <x v="8"/>
    <x v="11"/>
    <x v="1"/>
    <n v="265"/>
    <n v="1"/>
    <s v="Краснодарский край 2023"/>
    <n v="43.2"/>
    <s v="РФ 2023"/>
    <n v="39.299999999999997"/>
    <n v="1"/>
    <e v="#N/A"/>
    <s v="F$1498"/>
    <s v="F$1498:F$1541"/>
    <n v="1498"/>
    <n v="1541"/>
  </r>
  <r>
    <n v="1461"/>
    <n v="336"/>
    <x v="8"/>
    <x v="12"/>
    <x v="1"/>
    <n v="38"/>
    <n v="1"/>
    <s v="Краснодарский край 2023"/>
    <n v="2.2000000000000002"/>
    <s v="РФ 2023"/>
    <n v="31.5"/>
    <n v="1"/>
    <e v="#N/A"/>
    <s v="F$1454"/>
    <s v="F$1454:F$1497"/>
    <n v="1454"/>
    <n v="1497"/>
  </r>
  <r>
    <n v="1549"/>
    <n v="337"/>
    <x v="8"/>
    <x v="13"/>
    <x v="1"/>
    <n v="0.5"/>
    <n v="5"/>
    <s v="Краснодарский край 2023"/>
    <n v="0"/>
    <s v="РФ 2023"/>
    <s v="-"/>
    <n v="1"/>
    <e v="#N/A"/>
    <s v="F$1542"/>
    <s v="F$1542:F$1585"/>
    <n v="1542"/>
    <n v="1585"/>
  </r>
  <r>
    <n v="1285"/>
    <n v="338"/>
    <x v="8"/>
    <x v="14"/>
    <x v="1"/>
    <n v="0.1"/>
    <n v="5"/>
    <s v="Краснодарский край 2023"/>
    <n v="0.2"/>
    <s v="РФ 2023"/>
    <s v="-"/>
    <n v="1"/>
    <e v="#N/A"/>
    <s v="F$1278"/>
    <s v="F$1278:F$1321"/>
    <n v="1278"/>
    <n v="1321"/>
  </r>
  <r>
    <n v="1329"/>
    <n v="339"/>
    <x v="8"/>
    <x v="15"/>
    <x v="1"/>
    <n v="0.3"/>
    <n v="4"/>
    <s v="Краснодарский край 2023"/>
    <n v="0.5"/>
    <s v="РФ 2023"/>
    <n v="0.2"/>
    <n v="1"/>
    <n v="28"/>
    <s v="F$1322"/>
    <s v="F$1322:F$1365"/>
    <n v="1322"/>
    <n v="1365"/>
  </r>
  <r>
    <n v="1197"/>
    <n v="340"/>
    <x v="8"/>
    <x v="16"/>
    <x v="1"/>
    <n v="1.3"/>
    <n v="9"/>
    <s v="Краснодарский край 2023"/>
    <n v="1.4"/>
    <s v="РФ 2023"/>
    <n v="1.6"/>
    <n v="1"/>
    <n v="25"/>
    <s v="F$1190"/>
    <s v="F$1190:F$1233"/>
    <n v="1190"/>
    <n v="1233"/>
  </r>
  <r>
    <n v="933"/>
    <n v="341"/>
    <x v="8"/>
    <x v="17"/>
    <x v="1"/>
    <n v="19"/>
    <n v="1"/>
    <s v="Краснодарский край 2023"/>
    <n v="1.1000000000000001"/>
    <s v="РФ 2023"/>
    <n v="32.1"/>
    <n v="1"/>
    <e v="#N/A"/>
    <s v="F$926"/>
    <s v="F$926:F$969"/>
    <n v="926"/>
    <n v="969"/>
  </r>
  <r>
    <n v="1021"/>
    <n v="342"/>
    <x v="8"/>
    <x v="18"/>
    <x v="1"/>
    <n v="100"/>
    <n v="1"/>
    <s v="Краснодарский край 2023"/>
    <n v="99.5"/>
    <s v="РФ 2023"/>
    <s v="-"/>
    <n v="1"/>
    <n v="8"/>
    <s v="F$1014"/>
    <s v="F$1014:F$1057"/>
    <n v="1014"/>
    <n v="1057"/>
  </r>
  <r>
    <n v="230"/>
    <n v="343"/>
    <x v="9"/>
    <x v="0"/>
    <x v="0"/>
    <n v="62"/>
    <n v="2"/>
    <s v="Краснодарский край 2022"/>
    <n v="24.3"/>
    <s v="РФ 2022"/>
    <n v="235.1"/>
    <n v="4"/>
    <e v="#N/A"/>
    <s v="F$222"/>
    <s v="F$222:F$265"/>
    <n v="222"/>
    <n v="265"/>
  </r>
  <r>
    <n v="758"/>
    <n v="344"/>
    <x v="9"/>
    <x v="1"/>
    <x v="0"/>
    <n v="297861"/>
    <n v="3"/>
    <s v="Краснодарский край 2022"/>
    <n v="116149"/>
    <s v="РФ 2022"/>
    <n v="1712442.1"/>
    <n v="4"/>
    <e v="#N/A"/>
    <s v="F$750"/>
    <s v="F$750:F$793"/>
    <n v="750"/>
    <n v="793"/>
  </r>
  <r>
    <n v="274"/>
    <n v="345"/>
    <x v="9"/>
    <x v="2"/>
    <x v="0"/>
    <n v="0.2"/>
    <n v="3"/>
    <s v="Краснодарский край 2022"/>
    <n v="0.2"/>
    <s v="РФ 2022"/>
    <n v="2E-3"/>
    <n v="4"/>
    <n v="34"/>
    <s v="F$266"/>
    <s v="F$266:F$309"/>
    <n v="266"/>
    <n v="309"/>
  </r>
  <r>
    <n v="10"/>
    <n v="346"/>
    <x v="9"/>
    <x v="3"/>
    <x v="0"/>
    <n v="424"/>
    <n v="3"/>
    <s v="Краснодарский край 2022"/>
    <n v="154.69999999999999"/>
    <s v="РФ 2022"/>
    <n v="2237.9"/>
    <n v="4"/>
    <e v="#N/A"/>
    <s v="F$2"/>
    <s v="F$2:F$45"/>
    <n v="2"/>
    <n v="45"/>
  </r>
  <r>
    <n v="802"/>
    <n v="347"/>
    <x v="9"/>
    <x v="4"/>
    <x v="0"/>
    <n v="9852"/>
    <n v="3"/>
    <s v="Краснодарский край 2022"/>
    <n v="3901.3"/>
    <s v="РФ 2022"/>
    <n v="44096.6"/>
    <n v="4"/>
    <e v="#N/A"/>
    <s v="F$794"/>
    <s v="F$794:F$837"/>
    <n v="794"/>
    <n v="837"/>
  </r>
  <r>
    <n v="54"/>
    <n v="348"/>
    <x v="9"/>
    <x v="5"/>
    <x v="0"/>
    <n v="10338"/>
    <n v="3"/>
    <s v="Краснодарский край 2022"/>
    <n v="4080.4"/>
    <s v="РФ 2022"/>
    <n v="46569.599999999999"/>
    <n v="4"/>
    <e v="#N/A"/>
    <s v="F$46"/>
    <s v="F$46:F$89"/>
    <n v="46"/>
    <n v="89"/>
  </r>
  <r>
    <n v="406"/>
    <n v="349"/>
    <x v="9"/>
    <x v="6"/>
    <x v="0"/>
    <n v="34.700000000000003"/>
    <n v="5"/>
    <s v="Краснодарский край 2022"/>
    <n v="35.1"/>
    <s v="РФ 2022"/>
    <n v="27.2"/>
    <n v="4"/>
    <e v="#N/A"/>
    <s v="F$398"/>
    <s v="F$398:F$441"/>
    <n v="398"/>
    <n v="441"/>
  </r>
  <r>
    <n v="318"/>
    <n v="350"/>
    <x v="9"/>
    <x v="7"/>
    <x v="0"/>
    <n v="416"/>
    <n v="3"/>
    <s v="Краснодарский край 2022"/>
    <n v="225.2"/>
    <s v="РФ 2022"/>
    <n v="2573.6"/>
    <n v="4"/>
    <n v="13"/>
    <s v="F$310"/>
    <s v="F$310:F$353"/>
    <n v="310"/>
    <n v="353"/>
  </r>
  <r>
    <n v="142"/>
    <n v="351"/>
    <x v="9"/>
    <x v="8"/>
    <x v="0"/>
    <n v="0.72"/>
    <n v="11"/>
    <s v="Краснодарский край 2022"/>
    <n v="0"/>
    <s v="РФ 2022"/>
    <s v="-"/>
    <n v="4"/>
    <n v="30"/>
    <s v="F$134"/>
    <s v="F$134:F$177"/>
    <n v="134"/>
    <n v="177"/>
  </r>
  <r>
    <n v="538"/>
    <n v="352"/>
    <x v="9"/>
    <x v="9"/>
    <x v="0"/>
    <n v="37"/>
    <n v="4"/>
    <s v="Краснодарский край 2022"/>
    <n v="25.4"/>
    <s v="РФ 2022"/>
    <s v="-"/>
    <n v="4"/>
    <e v="#N/A"/>
    <s v="F$530"/>
    <s v="F$530:F$573"/>
    <n v="530"/>
    <n v="573"/>
  </r>
  <r>
    <n v="582"/>
    <n v="353"/>
    <x v="9"/>
    <x v="10"/>
    <x v="0"/>
    <n v="117"/>
    <n v="3"/>
    <s v="Краснодарский край 2022"/>
    <n v="62.9"/>
    <s v="РФ 2022"/>
    <s v="-"/>
    <n v="4"/>
    <e v="#N/A"/>
    <s v="F$574"/>
    <s v="F$574:F$617"/>
    <n v="574"/>
    <n v="617"/>
  </r>
  <r>
    <n v="670"/>
    <n v="354"/>
    <x v="9"/>
    <x v="11"/>
    <x v="0"/>
    <n v="89"/>
    <n v="3"/>
    <s v="Краснодарский край 2022"/>
    <n v="32.1"/>
    <s v="РФ 2022"/>
    <n v="35.9"/>
    <n v="4"/>
    <e v="#N/A"/>
    <s v="F$662"/>
    <s v="F$662:F$705"/>
    <n v="662"/>
    <n v="705"/>
  </r>
  <r>
    <n v="626"/>
    <n v="355"/>
    <x v="9"/>
    <x v="12"/>
    <x v="0"/>
    <n v="8"/>
    <n v="16"/>
    <s v="Краснодарский край 2022"/>
    <n v="13.7"/>
    <s v="РФ 2022"/>
    <n v="42.8"/>
    <n v="4"/>
    <n v="22"/>
    <s v="F$618"/>
    <s v="F$618:F$661"/>
    <n v="618"/>
    <n v="661"/>
  </r>
  <r>
    <n v="714"/>
    <n v="356"/>
    <x v="9"/>
    <x v="13"/>
    <x v="0"/>
    <n v="0.3"/>
    <n v="6"/>
    <s v="Краснодарский край 2022"/>
    <n v="0"/>
    <s v="РФ 2022"/>
    <s v="-"/>
    <n v="4"/>
    <n v="31"/>
    <s v="F$706"/>
    <s v="F$706:F$749"/>
    <n v="706"/>
    <n v="749"/>
  </r>
  <r>
    <n v="450"/>
    <n v="357"/>
    <x v="9"/>
    <x v="14"/>
    <x v="0"/>
    <n v="0.1"/>
    <n v="5"/>
    <s v="Краснодарский край 2022"/>
    <n v="0.2"/>
    <s v="РФ 2022"/>
    <s v="-"/>
    <n v="4"/>
    <n v="37"/>
    <s v="F$442"/>
    <s v="F$442:F$485"/>
    <n v="442"/>
    <n v="485"/>
  </r>
  <r>
    <n v="494"/>
    <n v="358"/>
    <x v="9"/>
    <x v="15"/>
    <x v="0"/>
    <n v="0.9"/>
    <n v="9"/>
    <s v="Краснодарский край 2022"/>
    <n v="0.6"/>
    <s v="РФ 2022"/>
    <n v="0.2"/>
    <n v="4"/>
    <e v="#N/A"/>
    <s v="F$486"/>
    <s v="F$486:F$529"/>
    <n v="486"/>
    <n v="529"/>
  </r>
  <r>
    <n v="362"/>
    <n v="359"/>
    <x v="9"/>
    <x v="16"/>
    <x v="0"/>
    <n v="1.4"/>
    <n v="15"/>
    <s v="Краснодарский край 2022"/>
    <n v="1.9"/>
    <s v="РФ 2022"/>
    <n v="1.5"/>
    <n v="4"/>
    <n v="27"/>
    <s v="F$354"/>
    <s v="F$354:F$397"/>
    <n v="354"/>
    <n v="397"/>
  </r>
  <r>
    <n v="98"/>
    <n v="360"/>
    <x v="9"/>
    <x v="17"/>
    <x v="0"/>
    <n v="2"/>
    <n v="4"/>
    <s v="Краснодарский край 2022"/>
    <n v="1.1000000000000001"/>
    <s v="РФ 2022"/>
    <n v="30.3"/>
    <n v="4"/>
    <n v="25"/>
    <s v="F$90"/>
    <s v="F$90:F$133"/>
    <n v="90"/>
    <n v="133"/>
  </r>
  <r>
    <n v="186"/>
    <n v="361"/>
    <x v="9"/>
    <x v="18"/>
    <x v="0"/>
    <n v="100"/>
    <n v="1"/>
    <s v="Краснодарский край 2022"/>
    <n v="99.2"/>
    <s v="РФ 2022"/>
    <s v="-"/>
    <n v="4"/>
    <n v="7"/>
    <s v="F$178"/>
    <s v="F$178:F$221"/>
    <n v="178"/>
    <n v="221"/>
  </r>
  <r>
    <n v="1066"/>
    <n v="362"/>
    <x v="9"/>
    <x v="0"/>
    <x v="1"/>
    <n v="62"/>
    <n v="2"/>
    <s v="Краснодарский край 2023"/>
    <n v="24"/>
    <s v="РФ 2023"/>
    <n v="209.5"/>
    <n v="3"/>
    <e v="#N/A"/>
    <s v="F$1058"/>
    <s v="F$1058:F$1101"/>
    <n v="1058"/>
    <n v="1101"/>
  </r>
  <r>
    <n v="1594"/>
    <n v="363"/>
    <x v="9"/>
    <x v="1"/>
    <x v="1"/>
    <n v="340258.99999999994"/>
    <n v="3"/>
    <s v="Краснодарский край 2023"/>
    <n v="131655.9"/>
    <s v="РФ 2023"/>
    <n v="1645476.7"/>
    <n v="3"/>
    <e v="#N/A"/>
    <s v="F$1586"/>
    <s v="F$1586:F$1629"/>
    <n v="1586"/>
    <n v="1629"/>
  </r>
  <r>
    <n v="1110"/>
    <n v="364"/>
    <x v="9"/>
    <x v="2"/>
    <x v="1"/>
    <n v="0.2"/>
    <n v="3"/>
    <s v="Краснодарский край 2023"/>
    <n v="0.2"/>
    <s v="РФ 2023"/>
    <n v="1E-3"/>
    <n v="3"/>
    <n v="32"/>
    <s v="F$1102"/>
    <s v="F$1102:F$1145"/>
    <n v="1102"/>
    <n v="1145"/>
  </r>
  <r>
    <n v="846"/>
    <n v="365"/>
    <x v="9"/>
    <x v="3"/>
    <x v="1"/>
    <n v="412"/>
    <n v="3"/>
    <s v="Краснодарский край 2023"/>
    <n v="147.19999999999999"/>
    <s v="РФ 2023"/>
    <n v="2015"/>
    <n v="3"/>
    <e v="#N/A"/>
    <s v="F$838"/>
    <s v="F$838:F$881"/>
    <n v="838"/>
    <n v="881"/>
  </r>
  <r>
    <n v="1638"/>
    <n v="366"/>
    <x v="9"/>
    <x v="4"/>
    <x v="1"/>
    <n v="11834"/>
    <n v="3"/>
    <s v="Краснодарский край 2023"/>
    <n v="4235.8999999999996"/>
    <s v="РФ 2023"/>
    <n v="45809.4"/>
    <n v="3"/>
    <e v="#N/A"/>
    <s v="F$1630"/>
    <s v="F$1630:F$1673"/>
    <n v="1630"/>
    <n v="1673"/>
  </r>
  <r>
    <n v="890"/>
    <n v="367"/>
    <x v="9"/>
    <x v="5"/>
    <x v="1"/>
    <n v="12308"/>
    <n v="3"/>
    <s v="Краснодарский край 2023"/>
    <n v="4407.1000000000004"/>
    <s v="РФ 2023"/>
    <n v="48033.8"/>
    <n v="3"/>
    <e v="#N/A"/>
    <s v="F$882"/>
    <s v="F$882:F$925"/>
    <n v="882"/>
    <n v="925"/>
  </r>
  <r>
    <n v="1242"/>
    <n v="368"/>
    <x v="9"/>
    <x v="6"/>
    <x v="1"/>
    <n v="36.200000000000003"/>
    <n v="6"/>
    <s v="Краснодарский край 2023"/>
    <n v="33.5"/>
    <s v="РФ 2023"/>
    <n v="29.2"/>
    <n v="3"/>
    <e v="#N/A"/>
    <s v="F$1234"/>
    <s v="F$1234:F$1277"/>
    <n v="1234"/>
    <n v="1277"/>
  </r>
  <r>
    <n v="1154"/>
    <n v="369"/>
    <x v="9"/>
    <x v="7"/>
    <x v="1"/>
    <n v="394"/>
    <n v="3"/>
    <s v="Краснодарский край 2023"/>
    <n v="183.4"/>
    <s v="РФ 2023"/>
    <n v="2563.9"/>
    <n v="3"/>
    <e v="#N/A"/>
    <s v="F$1146"/>
    <s v="F$1146:F$1189"/>
    <n v="1146"/>
    <n v="1189"/>
  </r>
  <r>
    <n v="978"/>
    <n v="370"/>
    <x v="9"/>
    <x v="8"/>
    <x v="1"/>
    <n v="0.68"/>
    <n v="13"/>
    <s v="Краснодарский край 2023"/>
    <n v="0"/>
    <s v="РФ 2023"/>
    <s v="-"/>
    <n v="3"/>
    <e v="#N/A"/>
    <s v="F$970"/>
    <s v="F$970:F$1013"/>
    <n v="970"/>
    <n v="1013"/>
  </r>
  <r>
    <n v="1374"/>
    <n v="371"/>
    <x v="9"/>
    <x v="9"/>
    <x v="1"/>
    <n v="37"/>
    <n v="4"/>
    <s v="Краснодарский край 2023"/>
    <n v="28.3"/>
    <s v="РФ 2023"/>
    <s v="-"/>
    <n v="3"/>
    <n v="11"/>
    <s v="F$1366"/>
    <s v="F$1366:F$1409"/>
    <n v="1366"/>
    <n v="1409"/>
  </r>
  <r>
    <n v="1418"/>
    <n v="372"/>
    <x v="9"/>
    <x v="10"/>
    <x v="1"/>
    <n v="37"/>
    <n v="4"/>
    <s v="Краснодарский край 2023"/>
    <n v="39.1"/>
    <s v="РФ 2023"/>
    <s v="-"/>
    <n v="3"/>
    <e v="#N/A"/>
    <s v="F$1410"/>
    <s v="F$1410:F$1453"/>
    <n v="1410"/>
    <n v="1453"/>
  </r>
  <r>
    <n v="1506"/>
    <n v="373"/>
    <x v="9"/>
    <x v="11"/>
    <x v="1"/>
    <n v="93"/>
    <n v="3"/>
    <s v="Краснодарский край 2023"/>
    <n v="43.2"/>
    <s v="РФ 2023"/>
    <n v="39.299999999999997"/>
    <n v="3"/>
    <e v="#N/A"/>
    <s v="F$1498"/>
    <s v="F$1498:F$1541"/>
    <n v="1498"/>
    <n v="1541"/>
  </r>
  <r>
    <n v="1462"/>
    <n v="374"/>
    <x v="9"/>
    <x v="12"/>
    <x v="1"/>
    <n v="4"/>
    <n v="4"/>
    <s v="Краснодарский край 2023"/>
    <n v="2.2000000000000002"/>
    <s v="РФ 2023"/>
    <n v="31.5"/>
    <n v="3"/>
    <e v="#N/A"/>
    <s v="F$1454"/>
    <s v="F$1454:F$1497"/>
    <n v="1454"/>
    <n v="1497"/>
  </r>
  <r>
    <n v="1550"/>
    <n v="375"/>
    <x v="9"/>
    <x v="13"/>
    <x v="1"/>
    <n v="0.5"/>
    <n v="5"/>
    <s v="Краснодарский край 2023"/>
    <n v="0"/>
    <s v="РФ 2023"/>
    <s v="-"/>
    <n v="3"/>
    <e v="#N/A"/>
    <s v="F$1542"/>
    <s v="F$1542:F$1585"/>
    <n v="1542"/>
    <n v="1585"/>
  </r>
  <r>
    <n v="1286"/>
    <n v="376"/>
    <x v="9"/>
    <x v="14"/>
    <x v="1"/>
    <n v="0.1"/>
    <n v="5"/>
    <s v="Краснодарский край 2023"/>
    <n v="0.2"/>
    <s v="РФ 2023"/>
    <s v="-"/>
    <n v="3"/>
    <e v="#N/A"/>
    <s v="F$1278"/>
    <s v="F$1278:F$1321"/>
    <n v="1278"/>
    <n v="1321"/>
  </r>
  <r>
    <n v="1330"/>
    <n v="377"/>
    <x v="9"/>
    <x v="15"/>
    <x v="1"/>
    <n v="0.3"/>
    <n v="4"/>
    <s v="Краснодарский край 2023"/>
    <n v="0.5"/>
    <s v="РФ 2023"/>
    <n v="0.2"/>
    <n v="3"/>
    <n v="28"/>
    <s v="F$1322"/>
    <s v="F$1322:F$1365"/>
    <n v="1322"/>
    <n v="1365"/>
  </r>
  <r>
    <n v="1198"/>
    <n v="378"/>
    <x v="9"/>
    <x v="16"/>
    <x v="1"/>
    <n v="1.2"/>
    <n v="10"/>
    <s v="Краснодарский край 2023"/>
    <n v="1.4"/>
    <s v="РФ 2023"/>
    <n v="1.6"/>
    <n v="3"/>
    <n v="26"/>
    <s v="F$1190"/>
    <s v="F$1190:F$1233"/>
    <n v="1190"/>
    <n v="1233"/>
  </r>
  <r>
    <n v="934"/>
    <n v="379"/>
    <x v="9"/>
    <x v="17"/>
    <x v="1"/>
    <n v="2"/>
    <n v="4"/>
    <s v="Краснодарский край 2023"/>
    <n v="1.1000000000000001"/>
    <s v="РФ 2023"/>
    <n v="32.1"/>
    <n v="3"/>
    <e v="#N/A"/>
    <s v="F$926"/>
    <s v="F$926:F$969"/>
    <n v="926"/>
    <n v="969"/>
  </r>
  <r>
    <n v="1022"/>
    <n v="380"/>
    <x v="9"/>
    <x v="18"/>
    <x v="1"/>
    <n v="100"/>
    <n v="1"/>
    <s v="Краснодарский край 2023"/>
    <n v="99.5"/>
    <s v="РФ 2023"/>
    <s v="-"/>
    <n v="3"/>
    <n v="8"/>
    <s v="F$1014"/>
    <s v="F$1014:F$1057"/>
    <n v="1014"/>
    <n v="1057"/>
  </r>
  <r>
    <n v="231"/>
    <n v="381"/>
    <x v="10"/>
    <x v="0"/>
    <x v="0"/>
    <n v="29"/>
    <n v="6"/>
    <s v="Краснодарский край 2022"/>
    <n v="24.3"/>
    <s v="РФ 2022"/>
    <n v="235.1"/>
    <n v="3"/>
    <e v="#N/A"/>
    <s v="F$222"/>
    <s v="F$222:F$265"/>
    <n v="222"/>
    <n v="265"/>
  </r>
  <r>
    <n v="759"/>
    <n v="382"/>
    <x v="10"/>
    <x v="1"/>
    <x v="0"/>
    <n v="144181.00000000003"/>
    <n v="5"/>
    <s v="Краснодарский край 2022"/>
    <n v="116149"/>
    <s v="РФ 2022"/>
    <n v="1712442.1"/>
    <n v="3"/>
    <e v="#N/A"/>
    <s v="F$750"/>
    <s v="F$750:F$793"/>
    <n v="750"/>
    <n v="793"/>
  </r>
  <r>
    <n v="275"/>
    <n v="383"/>
    <x v="10"/>
    <x v="2"/>
    <x v="0"/>
    <n v="0.2"/>
    <n v="3"/>
    <s v="Краснодарский край 2022"/>
    <n v="0.2"/>
    <s v="РФ 2022"/>
    <n v="2E-3"/>
    <n v="3"/>
    <n v="34"/>
    <s v="F$266"/>
    <s v="F$266:F$309"/>
    <n v="266"/>
    <n v="309"/>
  </r>
  <r>
    <n v="11"/>
    <n v="384"/>
    <x v="10"/>
    <x v="3"/>
    <x v="0"/>
    <n v="308"/>
    <n v="4"/>
    <s v="Краснодарский край 2022"/>
    <n v="154.69999999999999"/>
    <s v="РФ 2022"/>
    <n v="2237.9"/>
    <n v="3"/>
    <e v="#N/A"/>
    <s v="F$2"/>
    <s v="F$2:F$45"/>
    <n v="2"/>
    <n v="45"/>
  </r>
  <r>
    <n v="803"/>
    <n v="385"/>
    <x v="10"/>
    <x v="4"/>
    <x v="0"/>
    <n v="8581"/>
    <n v="4"/>
    <s v="Краснодарский край 2022"/>
    <n v="3901.3"/>
    <s v="РФ 2022"/>
    <n v="44096.6"/>
    <n v="3"/>
    <e v="#N/A"/>
    <s v="F$794"/>
    <s v="F$794:F$837"/>
    <n v="794"/>
    <n v="837"/>
  </r>
  <r>
    <n v="55"/>
    <n v="386"/>
    <x v="10"/>
    <x v="5"/>
    <x v="0"/>
    <n v="8918"/>
    <n v="4"/>
    <s v="Краснодарский край 2022"/>
    <n v="4080.4"/>
    <s v="РФ 2022"/>
    <n v="46569.599999999999"/>
    <n v="3"/>
    <e v="#N/A"/>
    <s v="F$46"/>
    <s v="F$46:F$89"/>
    <n v="46"/>
    <n v="89"/>
  </r>
  <r>
    <n v="407"/>
    <n v="387"/>
    <x v="10"/>
    <x v="6"/>
    <x v="0"/>
    <n v="61.9"/>
    <n v="4"/>
    <s v="Краснодарский край 2022"/>
    <n v="35.1"/>
    <s v="РФ 2022"/>
    <n v="27.2"/>
    <n v="3"/>
    <e v="#N/A"/>
    <s v="F$398"/>
    <s v="F$398:F$441"/>
    <n v="398"/>
    <n v="441"/>
  </r>
  <r>
    <n v="319"/>
    <n v="388"/>
    <x v="10"/>
    <x v="7"/>
    <x v="0"/>
    <n v="271"/>
    <n v="6"/>
    <s v="Краснодарский край 2022"/>
    <n v="225.2"/>
    <s v="РФ 2022"/>
    <n v="2573.6"/>
    <n v="3"/>
    <e v="#N/A"/>
    <s v="F$310"/>
    <s v="F$310:F$353"/>
    <n v="310"/>
    <n v="353"/>
  </r>
  <r>
    <n v="143"/>
    <n v="389"/>
    <x v="10"/>
    <x v="8"/>
    <x v="0"/>
    <n v="0.73"/>
    <n v="10"/>
    <s v="Краснодарский край 2022"/>
    <n v="0"/>
    <s v="РФ 2022"/>
    <s v="-"/>
    <n v="3"/>
    <e v="#N/A"/>
    <s v="F$134"/>
    <s v="F$134:F$177"/>
    <n v="134"/>
    <n v="177"/>
  </r>
  <r>
    <n v="539"/>
    <n v="390"/>
    <x v="10"/>
    <x v="9"/>
    <x v="0"/>
    <n v="35"/>
    <n v="5"/>
    <s v="Краснодарский край 2022"/>
    <n v="25.4"/>
    <s v="РФ 2022"/>
    <s v="-"/>
    <n v="3"/>
    <e v="#N/A"/>
    <s v="F$530"/>
    <s v="F$530:F$573"/>
    <n v="530"/>
    <n v="573"/>
  </r>
  <r>
    <n v="583"/>
    <n v="391"/>
    <x v="10"/>
    <x v="10"/>
    <x v="0"/>
    <n v="75"/>
    <n v="7"/>
    <s v="Краснодарский край 2022"/>
    <n v="62.9"/>
    <s v="РФ 2022"/>
    <s v="-"/>
    <n v="3"/>
    <e v="#N/A"/>
    <s v="F$574"/>
    <s v="F$574:F$617"/>
    <n v="574"/>
    <n v="617"/>
  </r>
  <r>
    <n v="671"/>
    <n v="392"/>
    <x v="10"/>
    <x v="11"/>
    <x v="0"/>
    <n v="57"/>
    <n v="5"/>
    <s v="Краснодарский край 2022"/>
    <n v="32.1"/>
    <s v="РФ 2022"/>
    <n v="35.9"/>
    <n v="3"/>
    <e v="#N/A"/>
    <s v="F$662"/>
    <s v="F$662:F$705"/>
    <n v="662"/>
    <n v="705"/>
  </r>
  <r>
    <n v="627"/>
    <n v="393"/>
    <x v="10"/>
    <x v="12"/>
    <x v="0"/>
    <n v="14"/>
    <n v="10"/>
    <s v="Краснодарский край 2022"/>
    <n v="13.7"/>
    <s v="РФ 2022"/>
    <n v="42.8"/>
    <n v="3"/>
    <n v="20"/>
    <s v="F$618"/>
    <s v="F$618:F$661"/>
    <n v="618"/>
    <n v="661"/>
  </r>
  <r>
    <n v="715"/>
    <n v="394"/>
    <x v="10"/>
    <x v="13"/>
    <x v="0"/>
    <n v="0.7"/>
    <n v="2"/>
    <s v="Краснодарский край 2022"/>
    <n v="0"/>
    <s v="РФ 2022"/>
    <s v="-"/>
    <n v="3"/>
    <e v="#N/A"/>
    <s v="F$706"/>
    <s v="F$706:F$749"/>
    <n v="706"/>
    <n v="749"/>
  </r>
  <r>
    <n v="451"/>
    <n v="395"/>
    <x v="10"/>
    <x v="14"/>
    <x v="0"/>
    <n v="0.2"/>
    <n v="4"/>
    <s v="Краснодарский край 2022"/>
    <n v="0.2"/>
    <s v="РФ 2022"/>
    <s v="-"/>
    <n v="3"/>
    <n v="36"/>
    <s v="F$442"/>
    <s v="F$442:F$485"/>
    <n v="442"/>
    <n v="485"/>
  </r>
  <r>
    <n v="495"/>
    <n v="396"/>
    <x v="10"/>
    <x v="15"/>
    <x v="0"/>
    <n v="1.2"/>
    <n v="6"/>
    <s v="Краснодарский край 2022"/>
    <n v="0.6"/>
    <s v="РФ 2022"/>
    <n v="0.2"/>
    <n v="3"/>
    <e v="#N/A"/>
    <s v="F$486"/>
    <s v="F$486:F$529"/>
    <n v="486"/>
    <n v="529"/>
  </r>
  <r>
    <n v="363"/>
    <n v="397"/>
    <x v="10"/>
    <x v="16"/>
    <x v="0"/>
    <n v="1.9"/>
    <n v="10"/>
    <s v="Краснодарский край 2022"/>
    <n v="1.9"/>
    <s v="РФ 2022"/>
    <n v="1.5"/>
    <n v="3"/>
    <e v="#N/A"/>
    <s v="F$354"/>
    <s v="F$354:F$397"/>
    <n v="354"/>
    <n v="397"/>
  </r>
  <r>
    <n v="99"/>
    <n v="398"/>
    <x v="10"/>
    <x v="17"/>
    <x v="0"/>
    <n v="1"/>
    <n v="5"/>
    <s v="Краснодарский край 2022"/>
    <n v="1.1000000000000001"/>
    <s v="РФ 2022"/>
    <n v="30.3"/>
    <n v="3"/>
    <e v="#N/A"/>
    <s v="F$90"/>
    <s v="F$90:F$133"/>
    <n v="90"/>
    <n v="133"/>
  </r>
  <r>
    <n v="187"/>
    <n v="399"/>
    <x v="10"/>
    <x v="18"/>
    <x v="0"/>
    <n v="100"/>
    <n v="1"/>
    <s v="Краснодарский край 2022"/>
    <n v="99.2"/>
    <s v="РФ 2022"/>
    <s v="-"/>
    <n v="3"/>
    <n v="7"/>
    <s v="F$178"/>
    <s v="F$178:F$221"/>
    <n v="178"/>
    <n v="221"/>
  </r>
  <r>
    <n v="1067"/>
    <n v="400"/>
    <x v="10"/>
    <x v="0"/>
    <x v="1"/>
    <n v="29"/>
    <n v="5"/>
    <s v="Краснодарский край 2023"/>
    <n v="24"/>
    <s v="РФ 2023"/>
    <n v="209.5"/>
    <n v="5"/>
    <n v="15"/>
    <s v="F$1058"/>
    <s v="F$1058:F$1101"/>
    <n v="1058"/>
    <n v="1101"/>
  </r>
  <r>
    <n v="1595"/>
    <n v="401"/>
    <x v="10"/>
    <x v="1"/>
    <x v="1"/>
    <n v="203313.00000000009"/>
    <n v="5"/>
    <s v="Краснодарский край 2023"/>
    <n v="131655.9"/>
    <s v="РФ 2023"/>
    <n v="1645476.7"/>
    <n v="5"/>
    <e v="#N/A"/>
    <s v="F$1586"/>
    <s v="F$1586:F$1629"/>
    <n v="1586"/>
    <n v="1629"/>
  </r>
  <r>
    <n v="1111"/>
    <n v="402"/>
    <x v="10"/>
    <x v="2"/>
    <x v="1"/>
    <n v="0.1"/>
    <n v="4"/>
    <s v="Краснодарский край 2023"/>
    <n v="0.2"/>
    <s v="РФ 2023"/>
    <n v="1E-3"/>
    <n v="5"/>
    <e v="#N/A"/>
    <s v="F$1102"/>
    <s v="F$1102:F$1145"/>
    <n v="1102"/>
    <n v="1145"/>
  </r>
  <r>
    <n v="847"/>
    <n v="403"/>
    <x v="10"/>
    <x v="3"/>
    <x v="1"/>
    <n v="302"/>
    <n v="4"/>
    <s v="Краснодарский край 2023"/>
    <n v="147.19999999999999"/>
    <s v="РФ 2023"/>
    <n v="2015"/>
    <n v="5"/>
    <e v="#N/A"/>
    <s v="F$838"/>
    <s v="F$838:F$881"/>
    <n v="838"/>
    <n v="881"/>
  </r>
  <r>
    <n v="1639"/>
    <n v="404"/>
    <x v="10"/>
    <x v="4"/>
    <x v="1"/>
    <n v="9635"/>
    <n v="4"/>
    <s v="Краснодарский край 2023"/>
    <n v="4235.8999999999996"/>
    <s v="РФ 2023"/>
    <n v="45809.4"/>
    <n v="5"/>
    <e v="#N/A"/>
    <s v="F$1630"/>
    <s v="F$1630:F$1673"/>
    <n v="1630"/>
    <n v="1673"/>
  </r>
  <r>
    <n v="891"/>
    <n v="405"/>
    <x v="10"/>
    <x v="5"/>
    <x v="1"/>
    <n v="9966"/>
    <n v="4"/>
    <s v="Краснодарский край 2023"/>
    <n v="4407.1000000000004"/>
    <s v="РФ 2023"/>
    <n v="48033.8"/>
    <n v="5"/>
    <e v="#N/A"/>
    <s v="F$882"/>
    <s v="F$882:F$925"/>
    <n v="882"/>
    <n v="925"/>
  </r>
  <r>
    <n v="1243"/>
    <n v="406"/>
    <x v="10"/>
    <x v="6"/>
    <x v="1"/>
    <n v="49"/>
    <n v="4"/>
    <s v="Краснодарский край 2023"/>
    <n v="33.5"/>
    <s v="РФ 2023"/>
    <n v="29.2"/>
    <n v="5"/>
    <e v="#N/A"/>
    <s v="F$1234"/>
    <s v="F$1234:F$1277"/>
    <n v="1234"/>
    <n v="1277"/>
  </r>
  <r>
    <n v="1155"/>
    <n v="407"/>
    <x v="10"/>
    <x v="7"/>
    <x v="1"/>
    <n v="245"/>
    <n v="5"/>
    <s v="Краснодарский край 2023"/>
    <n v="183.4"/>
    <s v="РФ 2023"/>
    <n v="2563.9"/>
    <n v="5"/>
    <e v="#N/A"/>
    <s v="F$1146"/>
    <s v="F$1146:F$1189"/>
    <n v="1146"/>
    <n v="1189"/>
  </r>
  <r>
    <n v="979"/>
    <n v="408"/>
    <x v="10"/>
    <x v="8"/>
    <x v="1"/>
    <n v="0.7"/>
    <n v="12"/>
    <s v="Краснодарский край 2023"/>
    <n v="0"/>
    <s v="РФ 2023"/>
    <s v="-"/>
    <n v="5"/>
    <n v="27"/>
    <s v="F$970"/>
    <s v="F$970:F$1013"/>
    <n v="970"/>
    <n v="1013"/>
  </r>
  <r>
    <n v="1375"/>
    <n v="409"/>
    <x v="10"/>
    <x v="9"/>
    <x v="1"/>
    <n v="36"/>
    <n v="5"/>
    <s v="Краснодарский край 2023"/>
    <n v="28.3"/>
    <s v="РФ 2023"/>
    <s v="-"/>
    <n v="5"/>
    <e v="#N/A"/>
    <s v="F$1366"/>
    <s v="F$1366:F$1409"/>
    <n v="1366"/>
    <n v="1409"/>
  </r>
  <r>
    <n v="1419"/>
    <n v="410"/>
    <x v="10"/>
    <x v="10"/>
    <x v="1"/>
    <n v="36"/>
    <n v="5"/>
    <s v="Краснодарский край 2023"/>
    <n v="39.1"/>
    <s v="РФ 2023"/>
    <s v="-"/>
    <n v="5"/>
    <e v="#N/A"/>
    <s v="F$1410"/>
    <s v="F$1410:F$1453"/>
    <n v="1410"/>
    <n v="1453"/>
  </r>
  <r>
    <n v="1507"/>
    <n v="411"/>
    <x v="10"/>
    <x v="11"/>
    <x v="1"/>
    <n v="86"/>
    <n v="4"/>
    <s v="Краснодарский край 2023"/>
    <n v="43.2"/>
    <s v="РФ 2023"/>
    <n v="39.299999999999997"/>
    <n v="5"/>
    <e v="#N/A"/>
    <s v="F$1498"/>
    <s v="F$1498:F$1541"/>
    <n v="1498"/>
    <n v="1541"/>
  </r>
  <r>
    <n v="1463"/>
    <n v="412"/>
    <x v="10"/>
    <x v="12"/>
    <x v="1"/>
    <n v="1"/>
    <n v="7"/>
    <s v="Краснодарский край 2023"/>
    <n v="2.2000000000000002"/>
    <s v="РФ 2023"/>
    <n v="31.5"/>
    <n v="5"/>
    <e v="#N/A"/>
    <s v="F$1454"/>
    <s v="F$1454:F$1497"/>
    <n v="1454"/>
    <n v="1497"/>
  </r>
  <r>
    <n v="1551"/>
    <n v="413"/>
    <x v="10"/>
    <x v="13"/>
    <x v="1"/>
    <n v="0.8"/>
    <n v="3"/>
    <s v="Краснодарский край 2023"/>
    <n v="0"/>
    <s v="РФ 2023"/>
    <s v="-"/>
    <n v="5"/>
    <e v="#N/A"/>
    <s v="F$1542"/>
    <s v="F$1542:F$1585"/>
    <n v="1542"/>
    <n v="1585"/>
  </r>
  <r>
    <n v="1287"/>
    <n v="414"/>
    <x v="10"/>
    <x v="14"/>
    <x v="1"/>
    <n v="0.2"/>
    <n v="4"/>
    <s v="Краснодарский край 2023"/>
    <n v="0.2"/>
    <s v="РФ 2023"/>
    <s v="-"/>
    <n v="5"/>
    <n v="33"/>
    <s v="F$1278"/>
    <s v="F$1278:F$1321"/>
    <n v="1278"/>
    <n v="1321"/>
  </r>
  <r>
    <n v="1331"/>
    <n v="415"/>
    <x v="10"/>
    <x v="15"/>
    <x v="1"/>
    <n v="0.4"/>
    <n v="3"/>
    <s v="Краснодарский край 2023"/>
    <n v="0.5"/>
    <s v="РФ 2023"/>
    <n v="0.2"/>
    <n v="5"/>
    <n v="27"/>
    <s v="F$1322"/>
    <s v="F$1322:F$1365"/>
    <n v="1322"/>
    <n v="1365"/>
  </r>
  <r>
    <n v="1199"/>
    <n v="416"/>
    <x v="10"/>
    <x v="16"/>
    <x v="1"/>
    <n v="1.2"/>
    <n v="10"/>
    <s v="Краснодарский край 2023"/>
    <n v="1.4"/>
    <s v="РФ 2023"/>
    <n v="1.6"/>
    <n v="5"/>
    <n v="26"/>
    <s v="F$1190"/>
    <s v="F$1190:F$1233"/>
    <n v="1190"/>
    <n v="1233"/>
  </r>
  <r>
    <n v="935"/>
    <n v="417"/>
    <x v="10"/>
    <x v="17"/>
    <x v="1"/>
    <n v="2"/>
    <n v="4"/>
    <s v="Краснодарский край 2023"/>
    <n v="1.1000000000000001"/>
    <s v="РФ 2023"/>
    <n v="32.1"/>
    <n v="5"/>
    <e v="#N/A"/>
    <s v="F$926"/>
    <s v="F$926:F$969"/>
    <n v="926"/>
    <n v="969"/>
  </r>
  <r>
    <n v="1023"/>
    <n v="418"/>
    <x v="10"/>
    <x v="18"/>
    <x v="1"/>
    <n v="100"/>
    <n v="1"/>
    <s v="Краснодарский край 2023"/>
    <n v="99.5"/>
    <s v="РФ 2023"/>
    <s v="-"/>
    <n v="5"/>
    <n v="8"/>
    <s v="F$1014"/>
    <s v="F$1014:F$1057"/>
    <n v="1014"/>
    <n v="1057"/>
  </r>
  <r>
    <n v="232"/>
    <n v="419"/>
    <x v="11"/>
    <x v="0"/>
    <x v="0"/>
    <n v="18"/>
    <n v="15"/>
    <s v="Краснодарский край 2022"/>
    <n v="24.3"/>
    <s v="РФ 2022"/>
    <n v="235.1"/>
    <n v="9"/>
    <e v="#N/A"/>
    <s v="F$222"/>
    <s v="F$222:F$265"/>
    <n v="222"/>
    <n v="265"/>
  </r>
  <r>
    <n v="760"/>
    <n v="420"/>
    <x v="11"/>
    <x v="1"/>
    <x v="0"/>
    <n v="90842.999999999971"/>
    <n v="24"/>
    <s v="Краснодарский край 2022"/>
    <n v="116149"/>
    <s v="РФ 2022"/>
    <n v="1712442.1"/>
    <n v="9"/>
    <e v="#N/A"/>
    <s v="F$750"/>
    <s v="F$750:F$793"/>
    <n v="750"/>
    <n v="793"/>
  </r>
  <r>
    <n v="276"/>
    <n v="421"/>
    <x v="11"/>
    <x v="2"/>
    <x v="0"/>
    <n v="0.2"/>
    <n v="3"/>
    <s v="Краснодарский край 2022"/>
    <n v="0.2"/>
    <s v="РФ 2022"/>
    <n v="2E-3"/>
    <n v="9"/>
    <n v="34"/>
    <s v="F$266"/>
    <s v="F$266:F$309"/>
    <n v="266"/>
    <n v="309"/>
  </r>
  <r>
    <n v="12"/>
    <n v="422"/>
    <x v="11"/>
    <x v="3"/>
    <x v="0"/>
    <n v="202"/>
    <n v="6"/>
    <s v="Краснодарский край 2022"/>
    <n v="154.69999999999999"/>
    <s v="РФ 2022"/>
    <n v="2237.9"/>
    <n v="9"/>
    <e v="#N/A"/>
    <s v="F$2"/>
    <s v="F$2:F$45"/>
    <n v="2"/>
    <n v="45"/>
  </r>
  <r>
    <n v="804"/>
    <n v="423"/>
    <x v="11"/>
    <x v="4"/>
    <x v="0"/>
    <n v="5838"/>
    <n v="5"/>
    <s v="Краснодарский край 2022"/>
    <n v="3901.3"/>
    <s v="РФ 2022"/>
    <n v="44096.6"/>
    <n v="9"/>
    <e v="#N/A"/>
    <s v="F$794"/>
    <s v="F$794:F$837"/>
    <n v="794"/>
    <n v="837"/>
  </r>
  <r>
    <n v="56"/>
    <n v="424"/>
    <x v="11"/>
    <x v="5"/>
    <x v="0"/>
    <n v="6058"/>
    <n v="5"/>
    <s v="Краснодарский край 2022"/>
    <n v="4080.4"/>
    <s v="РФ 2022"/>
    <n v="46569.599999999999"/>
    <n v="9"/>
    <e v="#N/A"/>
    <s v="F$46"/>
    <s v="F$46:F$89"/>
    <n v="46"/>
    <n v="89"/>
  </r>
  <r>
    <n v="408"/>
    <n v="425"/>
    <x v="11"/>
    <x v="6"/>
    <x v="0"/>
    <n v="66.7"/>
    <n v="3"/>
    <s v="Краснодарский край 2022"/>
    <n v="35.1"/>
    <s v="РФ 2022"/>
    <n v="27.2"/>
    <n v="9"/>
    <n v="14"/>
    <s v="F$398"/>
    <s v="F$398:F$441"/>
    <n v="398"/>
    <n v="441"/>
  </r>
  <r>
    <n v="320"/>
    <n v="426"/>
    <x v="11"/>
    <x v="7"/>
    <x v="0"/>
    <n v="248"/>
    <n v="8"/>
    <s v="Краснодарский край 2022"/>
    <n v="225.2"/>
    <s v="РФ 2022"/>
    <n v="2573.6"/>
    <n v="9"/>
    <e v="#N/A"/>
    <s v="F$310"/>
    <s v="F$310:F$353"/>
    <n v="310"/>
    <n v="353"/>
  </r>
  <r>
    <n v="144"/>
    <n v="427"/>
    <x v="11"/>
    <x v="8"/>
    <x v="0"/>
    <n v="0.72"/>
    <n v="11"/>
    <s v="Краснодарский край 2022"/>
    <n v="0"/>
    <s v="РФ 2022"/>
    <s v="-"/>
    <n v="9"/>
    <n v="30"/>
    <s v="F$134"/>
    <s v="F$134:F$177"/>
    <n v="134"/>
    <n v="177"/>
  </r>
  <r>
    <n v="540"/>
    <n v="428"/>
    <x v="11"/>
    <x v="9"/>
    <x v="0"/>
    <n v="21"/>
    <n v="15"/>
    <s v="Краснодарский край 2022"/>
    <n v="25.4"/>
    <s v="РФ 2022"/>
    <s v="-"/>
    <n v="9"/>
    <n v="19"/>
    <s v="F$530"/>
    <s v="F$530:F$573"/>
    <n v="530"/>
    <n v="573"/>
  </r>
  <r>
    <n v="584"/>
    <n v="429"/>
    <x v="11"/>
    <x v="10"/>
    <x v="0"/>
    <n v="32"/>
    <n v="26"/>
    <s v="Краснодарский край 2022"/>
    <n v="62.9"/>
    <s v="РФ 2022"/>
    <s v="-"/>
    <n v="9"/>
    <e v="#N/A"/>
    <s v="F$574"/>
    <s v="F$574:F$617"/>
    <n v="574"/>
    <n v="617"/>
  </r>
  <r>
    <n v="672"/>
    <n v="430"/>
    <x v="11"/>
    <x v="11"/>
    <x v="0"/>
    <n v="50"/>
    <n v="6"/>
    <s v="Краснодарский край 2022"/>
    <n v="32.1"/>
    <s v="РФ 2022"/>
    <n v="35.9"/>
    <n v="9"/>
    <e v="#N/A"/>
    <s v="F$662"/>
    <s v="F$662:F$705"/>
    <n v="662"/>
    <n v="705"/>
  </r>
  <r>
    <n v="628"/>
    <n v="431"/>
    <x v="11"/>
    <x v="12"/>
    <x v="0"/>
    <n v="11"/>
    <n v="13"/>
    <s v="Краснодарский край 2022"/>
    <n v="13.7"/>
    <s v="РФ 2022"/>
    <n v="42.8"/>
    <n v="9"/>
    <e v="#N/A"/>
    <s v="F$618"/>
    <s v="F$618:F$661"/>
    <n v="618"/>
    <n v="661"/>
  </r>
  <r>
    <n v="716"/>
    <n v="432"/>
    <x v="11"/>
    <x v="13"/>
    <x v="0"/>
    <n v="0.8"/>
    <n v="1"/>
    <s v="Краснодарский край 2022"/>
    <n v="0"/>
    <s v="РФ 2022"/>
    <s v="-"/>
    <n v="9"/>
    <e v="#N/A"/>
    <s v="F$706"/>
    <s v="F$706:F$749"/>
    <n v="706"/>
    <n v="749"/>
  </r>
  <r>
    <n v="452"/>
    <n v="433"/>
    <x v="11"/>
    <x v="14"/>
    <x v="0"/>
    <n v="0.2"/>
    <n v="4"/>
    <s v="Краснодарский край 2022"/>
    <n v="0.2"/>
    <s v="РФ 2022"/>
    <s v="-"/>
    <n v="9"/>
    <n v="36"/>
    <s v="F$442"/>
    <s v="F$442:F$485"/>
    <n v="442"/>
    <n v="485"/>
  </r>
  <r>
    <n v="496"/>
    <n v="434"/>
    <x v="11"/>
    <x v="15"/>
    <x v="0"/>
    <n v="1.2"/>
    <n v="6"/>
    <s v="Краснодарский край 2022"/>
    <n v="0.6"/>
    <s v="РФ 2022"/>
    <n v="0.2"/>
    <n v="9"/>
    <e v="#N/A"/>
    <s v="F$486"/>
    <s v="F$486:F$529"/>
    <n v="486"/>
    <n v="529"/>
  </r>
  <r>
    <n v="364"/>
    <n v="435"/>
    <x v="11"/>
    <x v="16"/>
    <x v="0"/>
    <n v="2.7"/>
    <n v="2"/>
    <s v="Краснодарский край 2022"/>
    <n v="1.9"/>
    <s v="РФ 2022"/>
    <n v="1.5"/>
    <n v="9"/>
    <e v="#N/A"/>
    <s v="F$354"/>
    <s v="F$354:F$397"/>
    <n v="354"/>
    <n v="397"/>
  </r>
  <r>
    <n v="100"/>
    <n v="436"/>
    <x v="11"/>
    <x v="17"/>
    <x v="0"/>
    <n v="2"/>
    <n v="4"/>
    <s v="Краснодарский край 2022"/>
    <n v="1.1000000000000001"/>
    <s v="РФ 2022"/>
    <n v="30.3"/>
    <n v="9"/>
    <n v="25"/>
    <s v="F$90"/>
    <s v="F$90:F$133"/>
    <n v="90"/>
    <n v="133"/>
  </r>
  <r>
    <n v="188"/>
    <n v="437"/>
    <x v="11"/>
    <x v="18"/>
    <x v="0"/>
    <n v="100"/>
    <n v="1"/>
    <s v="Краснодарский край 2022"/>
    <n v="99.2"/>
    <s v="РФ 2022"/>
    <s v="-"/>
    <n v="9"/>
    <n v="7"/>
    <s v="F$178"/>
    <s v="F$178:F$221"/>
    <n v="178"/>
    <n v="221"/>
  </r>
  <r>
    <n v="1068"/>
    <n v="438"/>
    <x v="11"/>
    <x v="0"/>
    <x v="1"/>
    <n v="18"/>
    <n v="14"/>
    <s v="Краснодарский край 2023"/>
    <n v="24"/>
    <s v="РФ 2023"/>
    <n v="209.5"/>
    <n v="7"/>
    <n v="19"/>
    <s v="F$1058"/>
    <s v="F$1058:F$1101"/>
    <n v="1058"/>
    <n v="1101"/>
  </r>
  <r>
    <n v="1596"/>
    <n v="439"/>
    <x v="11"/>
    <x v="1"/>
    <x v="1"/>
    <n v="117325.99999999999"/>
    <n v="14"/>
    <s v="Краснодарский край 2023"/>
    <n v="131655.9"/>
    <s v="РФ 2023"/>
    <n v="1645476.7"/>
    <n v="7"/>
    <e v="#N/A"/>
    <s v="F$1586"/>
    <s v="F$1586:F$1629"/>
    <n v="1586"/>
    <n v="1629"/>
  </r>
  <r>
    <n v="1112"/>
    <n v="440"/>
    <x v="11"/>
    <x v="2"/>
    <x v="1"/>
    <n v="0.2"/>
    <n v="3"/>
    <s v="Краснодарский край 2023"/>
    <n v="0.2"/>
    <s v="РФ 2023"/>
    <n v="1E-3"/>
    <n v="7"/>
    <n v="32"/>
    <s v="F$1102"/>
    <s v="F$1102:F$1145"/>
    <n v="1102"/>
    <n v="1145"/>
  </r>
  <r>
    <n v="848"/>
    <n v="441"/>
    <x v="11"/>
    <x v="3"/>
    <x v="1"/>
    <n v="201"/>
    <n v="5"/>
    <s v="Краснодарский край 2023"/>
    <n v="147.19999999999999"/>
    <s v="РФ 2023"/>
    <n v="2015"/>
    <n v="7"/>
    <e v="#N/A"/>
    <s v="F$838"/>
    <s v="F$838:F$881"/>
    <n v="838"/>
    <n v="881"/>
  </r>
  <r>
    <n v="1640"/>
    <n v="442"/>
    <x v="11"/>
    <x v="4"/>
    <x v="1"/>
    <n v="6299"/>
    <n v="5"/>
    <s v="Краснодарский край 2023"/>
    <n v="4235.8999999999996"/>
    <s v="РФ 2023"/>
    <n v="45809.4"/>
    <n v="7"/>
    <e v="#N/A"/>
    <s v="F$1630"/>
    <s v="F$1630:F$1673"/>
    <n v="1630"/>
    <n v="1673"/>
  </r>
  <r>
    <n v="892"/>
    <n v="443"/>
    <x v="11"/>
    <x v="5"/>
    <x v="1"/>
    <n v="6518"/>
    <n v="5"/>
    <s v="Краснодарский край 2023"/>
    <n v="4407.1000000000004"/>
    <s v="РФ 2023"/>
    <n v="48033.8"/>
    <n v="7"/>
    <e v="#N/A"/>
    <s v="F$882"/>
    <s v="F$882:F$925"/>
    <n v="882"/>
    <n v="925"/>
  </r>
  <r>
    <n v="1244"/>
    <n v="444"/>
    <x v="11"/>
    <x v="6"/>
    <x v="1"/>
    <n v="55.6"/>
    <n v="2"/>
    <s v="Краснодарский край 2023"/>
    <n v="33.5"/>
    <s v="РФ 2023"/>
    <n v="29.2"/>
    <n v="7"/>
    <e v="#N/A"/>
    <s v="F$1234"/>
    <s v="F$1234:F$1277"/>
    <n v="1234"/>
    <n v="1277"/>
  </r>
  <r>
    <n v="1156"/>
    <n v="445"/>
    <x v="11"/>
    <x v="7"/>
    <x v="1"/>
    <n v="228"/>
    <n v="9"/>
    <s v="Краснодарский край 2023"/>
    <n v="183.4"/>
    <s v="РФ 2023"/>
    <n v="2563.9"/>
    <n v="7"/>
    <e v="#N/A"/>
    <s v="F$1146"/>
    <s v="F$1146:F$1189"/>
    <n v="1146"/>
    <n v="1189"/>
  </r>
  <r>
    <n v="980"/>
    <n v="446"/>
    <x v="11"/>
    <x v="8"/>
    <x v="1"/>
    <n v="0.64"/>
    <n v="17"/>
    <s v="Краснодарский край 2023"/>
    <n v="0"/>
    <s v="РФ 2023"/>
    <s v="-"/>
    <n v="7"/>
    <e v="#N/A"/>
    <s v="F$970"/>
    <s v="F$970:F$1013"/>
    <n v="970"/>
    <n v="1013"/>
  </r>
  <r>
    <n v="1376"/>
    <n v="447"/>
    <x v="11"/>
    <x v="9"/>
    <x v="1"/>
    <n v="25"/>
    <n v="13"/>
    <s v="Краснодарский край 2023"/>
    <n v="28.3"/>
    <s v="РФ 2023"/>
    <s v="-"/>
    <n v="7"/>
    <e v="#N/A"/>
    <s v="F$1366"/>
    <s v="F$1366:F$1409"/>
    <n v="1366"/>
    <n v="1409"/>
  </r>
  <r>
    <n v="1420"/>
    <n v="448"/>
    <x v="11"/>
    <x v="10"/>
    <x v="1"/>
    <n v="25"/>
    <n v="13"/>
    <s v="Краснодарский край 2023"/>
    <n v="39.1"/>
    <s v="РФ 2023"/>
    <s v="-"/>
    <n v="7"/>
    <e v="#N/A"/>
    <s v="F$1410"/>
    <s v="F$1410:F$1453"/>
    <n v="1410"/>
    <n v="1453"/>
  </r>
  <r>
    <n v="1508"/>
    <n v="449"/>
    <x v="11"/>
    <x v="11"/>
    <x v="1"/>
    <n v="71"/>
    <n v="5"/>
    <s v="Краснодарский край 2023"/>
    <n v="43.2"/>
    <s v="РФ 2023"/>
    <n v="39.299999999999997"/>
    <n v="7"/>
    <e v="#N/A"/>
    <s v="F$1498"/>
    <s v="F$1498:F$1541"/>
    <n v="1498"/>
    <n v="1541"/>
  </r>
  <r>
    <n v="1464"/>
    <n v="450"/>
    <x v="11"/>
    <x v="12"/>
    <x v="1"/>
    <n v="1"/>
    <n v="7"/>
    <s v="Краснодарский край 2023"/>
    <n v="2.2000000000000002"/>
    <s v="РФ 2023"/>
    <n v="31.5"/>
    <n v="7"/>
    <e v="#N/A"/>
    <s v="F$1454"/>
    <s v="F$1454:F$1497"/>
    <n v="1454"/>
    <n v="1497"/>
  </r>
  <r>
    <n v="1552"/>
    <n v="451"/>
    <x v="11"/>
    <x v="13"/>
    <x v="1"/>
    <n v="1.1000000000000001"/>
    <n v="1"/>
    <s v="Краснодарский край 2023"/>
    <n v="0"/>
    <s v="РФ 2023"/>
    <s v="-"/>
    <n v="7"/>
    <e v="#N/A"/>
    <s v="F$1542"/>
    <s v="F$1542:F$1585"/>
    <n v="1542"/>
    <n v="1585"/>
  </r>
  <r>
    <n v="1288"/>
    <n v="452"/>
    <x v="11"/>
    <x v="14"/>
    <x v="1"/>
    <n v="0.2"/>
    <n v="4"/>
    <s v="Краснодарский край 2023"/>
    <n v="0.2"/>
    <s v="РФ 2023"/>
    <s v="-"/>
    <n v="7"/>
    <n v="33"/>
    <s v="F$1278"/>
    <s v="F$1278:F$1321"/>
    <n v="1278"/>
    <n v="1321"/>
  </r>
  <r>
    <n v="1332"/>
    <n v="453"/>
    <x v="11"/>
    <x v="15"/>
    <x v="1"/>
    <n v="0.6"/>
    <n v="1"/>
    <s v="Краснодарский край 2023"/>
    <n v="0.5"/>
    <s v="РФ 2023"/>
    <n v="0.2"/>
    <n v="7"/>
    <n v="24"/>
    <s v="F$1322"/>
    <s v="F$1322:F$1365"/>
    <n v="1322"/>
    <n v="1365"/>
  </r>
  <r>
    <n v="1200"/>
    <n v="454"/>
    <x v="11"/>
    <x v="16"/>
    <x v="1"/>
    <n v="1.9"/>
    <n v="3"/>
    <s v="Краснодарский край 2023"/>
    <n v="1.4"/>
    <s v="РФ 2023"/>
    <n v="1.6"/>
    <n v="7"/>
    <e v="#N/A"/>
    <s v="F$1190"/>
    <s v="F$1190:F$1233"/>
    <n v="1190"/>
    <n v="1233"/>
  </r>
  <r>
    <n v="936"/>
    <n v="455"/>
    <x v="11"/>
    <x v="17"/>
    <x v="1"/>
    <n v="0"/>
    <n v="6"/>
    <s v="Краснодарский край 2023"/>
    <n v="1.1000000000000001"/>
    <s v="РФ 2023"/>
    <n v="32.1"/>
    <n v="7"/>
    <n v="35"/>
    <s v="F$926"/>
    <s v="F$926:F$969"/>
    <n v="926"/>
    <n v="969"/>
  </r>
  <r>
    <n v="1024"/>
    <n v="456"/>
    <x v="11"/>
    <x v="18"/>
    <x v="1"/>
    <n v="100"/>
    <n v="1"/>
    <s v="Краснодарский край 2023"/>
    <n v="99.5"/>
    <s v="РФ 2023"/>
    <s v="-"/>
    <n v="7"/>
    <n v="8"/>
    <s v="F$1014"/>
    <s v="F$1014:F$1057"/>
    <n v="1014"/>
    <n v="1057"/>
  </r>
  <r>
    <n v="233"/>
    <n v="457"/>
    <x v="12"/>
    <x v="0"/>
    <x v="0"/>
    <n v="31"/>
    <n v="4"/>
    <s v="Краснодарский край 2022"/>
    <n v="24.3"/>
    <s v="РФ 2022"/>
    <n v="235.1"/>
    <n v="2"/>
    <e v="#N/A"/>
    <s v="F$222"/>
    <s v="F$222:F$265"/>
    <n v="222"/>
    <n v="265"/>
  </r>
  <r>
    <n v="761"/>
    <n v="458"/>
    <x v="12"/>
    <x v="1"/>
    <x v="0"/>
    <n v="415974.99999999994"/>
    <n v="2"/>
    <s v="Краснодарский край 2022"/>
    <n v="116149"/>
    <s v="РФ 2022"/>
    <n v="1712442.1"/>
    <n v="2"/>
    <e v="#N/A"/>
    <s v="F$750"/>
    <s v="F$750:F$793"/>
    <n v="750"/>
    <n v="793"/>
  </r>
  <r>
    <n v="277"/>
    <n v="459"/>
    <x v="12"/>
    <x v="2"/>
    <x v="0"/>
    <n v="0.1"/>
    <n v="4"/>
    <s v="Краснодарский край 2022"/>
    <n v="0.2"/>
    <s v="РФ 2022"/>
    <n v="2E-3"/>
    <n v="2"/>
    <e v="#N/A"/>
    <s v="F$266"/>
    <s v="F$266:F$309"/>
    <n v="266"/>
    <n v="309"/>
  </r>
  <r>
    <n v="13"/>
    <n v="460"/>
    <x v="12"/>
    <x v="3"/>
    <x v="0"/>
    <n v="1006"/>
    <n v="2"/>
    <s v="Краснодарский край 2022"/>
    <n v="154.69999999999999"/>
    <s v="РФ 2022"/>
    <n v="2237.9"/>
    <n v="2"/>
    <e v="#N/A"/>
    <s v="F$2"/>
    <s v="F$2:F$45"/>
    <n v="2"/>
    <n v="45"/>
  </r>
  <r>
    <n v="805"/>
    <n v="461"/>
    <x v="12"/>
    <x v="4"/>
    <x v="0"/>
    <n v="36402"/>
    <n v="2"/>
    <s v="Краснодарский край 2022"/>
    <n v="3901.3"/>
    <s v="РФ 2022"/>
    <n v="44096.6"/>
    <n v="2"/>
    <e v="#N/A"/>
    <s v="F$794"/>
    <s v="F$794:F$837"/>
    <n v="794"/>
    <n v="837"/>
  </r>
  <r>
    <n v="57"/>
    <n v="462"/>
    <x v="12"/>
    <x v="5"/>
    <x v="0"/>
    <n v="37439"/>
    <n v="2"/>
    <s v="Краснодарский край 2022"/>
    <n v="4080.4"/>
    <s v="РФ 2022"/>
    <n v="46569.599999999999"/>
    <n v="2"/>
    <e v="#N/A"/>
    <s v="F$46"/>
    <s v="F$46:F$89"/>
    <n v="46"/>
    <n v="89"/>
  </r>
  <r>
    <n v="409"/>
    <n v="463"/>
    <x v="12"/>
    <x v="6"/>
    <x v="0"/>
    <n v="90"/>
    <n v="1"/>
    <s v="Краснодарский край 2022"/>
    <n v="35.1"/>
    <s v="РФ 2022"/>
    <n v="27.2"/>
    <n v="2"/>
    <e v="#N/A"/>
    <s v="F$398"/>
    <s v="F$398:F$441"/>
    <n v="398"/>
    <n v="441"/>
  </r>
  <r>
    <n v="321"/>
    <n v="464"/>
    <x v="12"/>
    <x v="7"/>
    <x v="0"/>
    <n v="997"/>
    <n v="2"/>
    <s v="Краснодарский край 2022"/>
    <n v="225.2"/>
    <s v="РФ 2022"/>
    <n v="2573.6"/>
    <n v="2"/>
    <e v="#N/A"/>
    <s v="F$310"/>
    <s v="F$310:F$353"/>
    <n v="310"/>
    <n v="353"/>
  </r>
  <r>
    <n v="145"/>
    <n v="465"/>
    <x v="12"/>
    <x v="8"/>
    <x v="0"/>
    <n v="0.56999999999999995"/>
    <n v="25"/>
    <s v="Краснодарский край 2022"/>
    <n v="0"/>
    <s v="РФ 2022"/>
    <s v="-"/>
    <n v="2"/>
    <e v="#N/A"/>
    <s v="F$134"/>
    <s v="F$134:F$177"/>
    <n v="134"/>
    <n v="177"/>
  </r>
  <r>
    <n v="541"/>
    <n v="466"/>
    <x v="12"/>
    <x v="9"/>
    <x v="0"/>
    <n v="41"/>
    <n v="2"/>
    <s v="Краснодарский край 2022"/>
    <n v="25.4"/>
    <s v="РФ 2022"/>
    <s v="-"/>
    <n v="2"/>
    <e v="#N/A"/>
    <s v="F$530"/>
    <s v="F$530:F$573"/>
    <n v="530"/>
    <n v="573"/>
  </r>
  <r>
    <n v="585"/>
    <n v="467"/>
    <x v="12"/>
    <x v="10"/>
    <x v="0"/>
    <n v="204"/>
    <n v="2"/>
    <s v="Краснодарский край 2022"/>
    <n v="62.9"/>
    <s v="РФ 2022"/>
    <s v="-"/>
    <n v="2"/>
    <e v="#N/A"/>
    <s v="F$574"/>
    <s v="F$574:F$617"/>
    <n v="574"/>
    <n v="617"/>
  </r>
  <r>
    <n v="673"/>
    <n v="468"/>
    <x v="12"/>
    <x v="11"/>
    <x v="0"/>
    <n v="148"/>
    <n v="2"/>
    <s v="Краснодарский край 2022"/>
    <n v="32.1"/>
    <s v="РФ 2022"/>
    <n v="35.9"/>
    <n v="2"/>
    <e v="#N/A"/>
    <s v="F$662"/>
    <s v="F$662:F$705"/>
    <n v="662"/>
    <n v="705"/>
  </r>
  <r>
    <n v="629"/>
    <n v="469"/>
    <x v="12"/>
    <x v="12"/>
    <x v="0"/>
    <n v="67"/>
    <n v="2"/>
    <s v="Краснодарский край 2022"/>
    <n v="13.7"/>
    <s v="РФ 2022"/>
    <n v="42.8"/>
    <n v="2"/>
    <e v="#N/A"/>
    <s v="F$618"/>
    <s v="F$618:F$661"/>
    <n v="618"/>
    <n v="661"/>
  </r>
  <r>
    <n v="717"/>
    <n v="470"/>
    <x v="12"/>
    <x v="13"/>
    <x v="0"/>
    <n v="0.6"/>
    <n v="3"/>
    <s v="Краснодарский край 2022"/>
    <n v="0"/>
    <s v="РФ 2022"/>
    <s v="-"/>
    <n v="2"/>
    <e v="#N/A"/>
    <s v="F$706"/>
    <s v="F$706:F$749"/>
    <n v="706"/>
    <n v="749"/>
  </r>
  <r>
    <n v="453"/>
    <n v="471"/>
    <x v="12"/>
    <x v="14"/>
    <x v="0"/>
    <n v="0.1"/>
    <n v="5"/>
    <s v="Краснодарский край 2022"/>
    <n v="0.2"/>
    <s v="РФ 2022"/>
    <s v="-"/>
    <n v="2"/>
    <n v="37"/>
    <s v="F$442"/>
    <s v="F$442:F$485"/>
    <n v="442"/>
    <n v="485"/>
  </r>
  <r>
    <n v="497"/>
    <n v="472"/>
    <x v="12"/>
    <x v="15"/>
    <x v="0"/>
    <n v="1.1000000000000001"/>
    <n v="7"/>
    <s v="Краснодарский край 2022"/>
    <n v="0.6"/>
    <s v="РФ 2022"/>
    <n v="0.2"/>
    <n v="2"/>
    <e v="#N/A"/>
    <s v="F$486"/>
    <s v="F$486:F$529"/>
    <n v="486"/>
    <n v="529"/>
  </r>
  <r>
    <n v="365"/>
    <n v="473"/>
    <x v="12"/>
    <x v="16"/>
    <x v="0"/>
    <n v="2.4"/>
    <n v="5"/>
    <s v="Краснодарский край 2022"/>
    <n v="1.9"/>
    <s v="РФ 2022"/>
    <n v="1.5"/>
    <n v="2"/>
    <e v="#N/A"/>
    <s v="F$354"/>
    <s v="F$354:F$397"/>
    <n v="354"/>
    <n v="397"/>
  </r>
  <r>
    <n v="101"/>
    <n v="474"/>
    <x v="12"/>
    <x v="17"/>
    <x v="0"/>
    <n v="12"/>
    <n v="2"/>
    <s v="Краснодарский край 2022"/>
    <n v="1.1000000000000001"/>
    <s v="РФ 2022"/>
    <n v="30.3"/>
    <n v="2"/>
    <e v="#N/A"/>
    <s v="F$90"/>
    <s v="F$90:F$133"/>
    <n v="90"/>
    <n v="133"/>
  </r>
  <r>
    <n v="189"/>
    <n v="475"/>
    <x v="12"/>
    <x v="18"/>
    <x v="0"/>
    <n v="100"/>
    <n v="1"/>
    <s v="Краснодарский край 2022"/>
    <n v="99.2"/>
    <s v="РФ 2022"/>
    <s v="-"/>
    <n v="2"/>
    <n v="7"/>
    <s v="F$178"/>
    <s v="F$178:F$221"/>
    <n v="178"/>
    <n v="221"/>
  </r>
  <r>
    <n v="1069"/>
    <n v="476"/>
    <x v="12"/>
    <x v="0"/>
    <x v="1"/>
    <n v="30"/>
    <n v="4"/>
    <s v="Краснодарский край 2023"/>
    <n v="24"/>
    <s v="РФ 2023"/>
    <n v="209.5"/>
    <n v="2"/>
    <e v="#N/A"/>
    <s v="F$1058"/>
    <s v="F$1058:F$1101"/>
    <n v="1058"/>
    <n v="1101"/>
  </r>
  <r>
    <n v="1597"/>
    <n v="477"/>
    <x v="12"/>
    <x v="1"/>
    <x v="1"/>
    <n v="564114.99999999988"/>
    <n v="2"/>
    <s v="Краснодарский край 2023"/>
    <n v="131655.9"/>
    <s v="РФ 2023"/>
    <n v="1645476.7"/>
    <n v="2"/>
    <e v="#N/A"/>
    <s v="F$1586"/>
    <s v="F$1586:F$1629"/>
    <n v="1586"/>
    <n v="1629"/>
  </r>
  <r>
    <n v="1113"/>
    <n v="478"/>
    <x v="12"/>
    <x v="2"/>
    <x v="1"/>
    <n v="0.1"/>
    <n v="4"/>
    <s v="Краснодарский край 2023"/>
    <n v="0.2"/>
    <s v="РФ 2023"/>
    <n v="1E-3"/>
    <n v="2"/>
    <e v="#N/A"/>
    <s v="F$1102"/>
    <s v="F$1102:F$1145"/>
    <n v="1102"/>
    <n v="1145"/>
  </r>
  <r>
    <n v="849"/>
    <n v="479"/>
    <x v="12"/>
    <x v="3"/>
    <x v="1"/>
    <n v="937"/>
    <n v="2"/>
    <s v="Краснодарский край 2023"/>
    <n v="147.19999999999999"/>
    <s v="РФ 2023"/>
    <n v="2015"/>
    <n v="2"/>
    <e v="#N/A"/>
    <s v="F$838"/>
    <s v="F$838:F$881"/>
    <n v="838"/>
    <n v="881"/>
  </r>
  <r>
    <n v="1641"/>
    <n v="480"/>
    <x v="12"/>
    <x v="4"/>
    <x v="1"/>
    <n v="36924"/>
    <n v="2"/>
    <s v="Краснодарский край 2023"/>
    <n v="4235.8999999999996"/>
    <s v="РФ 2023"/>
    <n v="45809.4"/>
    <n v="2"/>
    <e v="#N/A"/>
    <s v="F$1630"/>
    <s v="F$1630:F$1673"/>
    <n v="1630"/>
    <n v="1673"/>
  </r>
  <r>
    <n v="893"/>
    <n v="481"/>
    <x v="12"/>
    <x v="5"/>
    <x v="1"/>
    <n v="37891"/>
    <n v="2"/>
    <s v="Краснодарский край 2023"/>
    <n v="4407.1000000000004"/>
    <s v="РФ 2023"/>
    <n v="48033.8"/>
    <n v="2"/>
    <e v="#N/A"/>
    <s v="F$882"/>
    <s v="F$882:F$925"/>
    <n v="882"/>
    <n v="925"/>
  </r>
  <r>
    <n v="1245"/>
    <n v="482"/>
    <x v="12"/>
    <x v="6"/>
    <x v="1"/>
    <n v="67.2"/>
    <n v="1"/>
    <s v="Краснодарский край 2023"/>
    <n v="33.5"/>
    <s v="РФ 2023"/>
    <n v="29.2"/>
    <n v="2"/>
    <e v="#N/A"/>
    <s v="F$1234"/>
    <s v="F$1234:F$1277"/>
    <n v="1234"/>
    <n v="1277"/>
  </r>
  <r>
    <n v="1157"/>
    <n v="483"/>
    <x v="12"/>
    <x v="7"/>
    <x v="1"/>
    <n v="875"/>
    <n v="2"/>
    <s v="Краснодарский край 2023"/>
    <n v="183.4"/>
    <s v="РФ 2023"/>
    <n v="2563.9"/>
    <n v="2"/>
    <e v="#N/A"/>
    <s v="F$1146"/>
    <s v="F$1146:F$1189"/>
    <n v="1146"/>
    <n v="1189"/>
  </r>
  <r>
    <n v="981"/>
    <n v="484"/>
    <x v="12"/>
    <x v="8"/>
    <x v="1"/>
    <n v="0.5"/>
    <n v="23"/>
    <s v="Краснодарский край 2023"/>
    <n v="0"/>
    <s v="РФ 2023"/>
    <s v="-"/>
    <n v="2"/>
    <e v="#N/A"/>
    <s v="F$970"/>
    <s v="F$970:F$1013"/>
    <n v="970"/>
    <n v="1013"/>
  </r>
  <r>
    <n v="1377"/>
    <n v="485"/>
    <x v="12"/>
    <x v="9"/>
    <x v="1"/>
    <n v="83"/>
    <n v="1"/>
    <s v="Краснодарский край 2023"/>
    <n v="28.3"/>
    <s v="РФ 2023"/>
    <s v="-"/>
    <n v="2"/>
    <e v="#N/A"/>
    <s v="F$1366"/>
    <s v="F$1366:F$1409"/>
    <n v="1366"/>
    <n v="1409"/>
  </r>
  <r>
    <n v="1421"/>
    <n v="486"/>
    <x v="12"/>
    <x v="10"/>
    <x v="1"/>
    <n v="83"/>
    <n v="1"/>
    <s v="Краснодарский край 2023"/>
    <n v="39.1"/>
    <s v="РФ 2023"/>
    <s v="-"/>
    <n v="2"/>
    <e v="#N/A"/>
    <s v="F$1410"/>
    <s v="F$1410:F$1453"/>
    <n v="1410"/>
    <n v="1453"/>
  </r>
  <r>
    <n v="1509"/>
    <n v="487"/>
    <x v="12"/>
    <x v="11"/>
    <x v="1"/>
    <n v="157"/>
    <n v="2"/>
    <s v="Краснодарский край 2023"/>
    <n v="43.2"/>
    <s v="РФ 2023"/>
    <n v="39.299999999999997"/>
    <n v="2"/>
    <e v="#N/A"/>
    <s v="F$1498"/>
    <s v="F$1498:F$1541"/>
    <n v="1498"/>
    <n v="1541"/>
  </r>
  <r>
    <n v="1465"/>
    <n v="488"/>
    <x v="12"/>
    <x v="12"/>
    <x v="1"/>
    <n v="6"/>
    <n v="3"/>
    <s v="Краснодарский край 2023"/>
    <n v="2.2000000000000002"/>
    <s v="РФ 2023"/>
    <n v="31.5"/>
    <n v="2"/>
    <e v="#N/A"/>
    <s v="F$1454"/>
    <s v="F$1454:F$1497"/>
    <n v="1454"/>
    <n v="1497"/>
  </r>
  <r>
    <n v="1553"/>
    <n v="489"/>
    <x v="12"/>
    <x v="13"/>
    <x v="1"/>
    <n v="0.8"/>
    <n v="3"/>
    <s v="Краснодарский край 2023"/>
    <n v="0"/>
    <s v="РФ 2023"/>
    <s v="-"/>
    <n v="2"/>
    <e v="#N/A"/>
    <s v="F$1542"/>
    <s v="F$1542:F$1585"/>
    <n v="1542"/>
    <n v="1585"/>
  </r>
  <r>
    <n v="1289"/>
    <n v="490"/>
    <x v="12"/>
    <x v="14"/>
    <x v="1"/>
    <n v="0.1"/>
    <n v="5"/>
    <s v="Краснодарский край 2023"/>
    <n v="0.2"/>
    <s v="РФ 2023"/>
    <s v="-"/>
    <n v="2"/>
    <e v="#N/A"/>
    <s v="F$1278"/>
    <s v="F$1278:F$1321"/>
    <n v="1278"/>
    <n v="1321"/>
  </r>
  <r>
    <n v="1333"/>
    <n v="491"/>
    <x v="12"/>
    <x v="15"/>
    <x v="1"/>
    <n v="0.3"/>
    <n v="4"/>
    <s v="Краснодарский край 2023"/>
    <n v="0.5"/>
    <s v="РФ 2023"/>
    <n v="0.2"/>
    <n v="2"/>
    <n v="28"/>
    <s v="F$1322"/>
    <s v="F$1322:F$1365"/>
    <n v="1322"/>
    <n v="1365"/>
  </r>
  <r>
    <n v="1201"/>
    <n v="492"/>
    <x v="12"/>
    <x v="16"/>
    <x v="1"/>
    <n v="1.6"/>
    <n v="6"/>
    <s v="Краснодарский край 2023"/>
    <n v="1.4"/>
    <s v="РФ 2023"/>
    <n v="1.6"/>
    <n v="2"/>
    <e v="#N/A"/>
    <s v="F$1190"/>
    <s v="F$1190:F$1233"/>
    <n v="1190"/>
    <n v="1233"/>
  </r>
  <r>
    <n v="937"/>
    <n v="493"/>
    <x v="12"/>
    <x v="17"/>
    <x v="1"/>
    <n v="5"/>
    <n v="2"/>
    <s v="Краснодарский край 2023"/>
    <n v="1.1000000000000001"/>
    <s v="РФ 2023"/>
    <n v="32.1"/>
    <n v="2"/>
    <e v="#N/A"/>
    <s v="F$926"/>
    <s v="F$926:F$969"/>
    <n v="926"/>
    <n v="969"/>
  </r>
  <r>
    <n v="1025"/>
    <n v="494"/>
    <x v="12"/>
    <x v="18"/>
    <x v="1"/>
    <n v="100"/>
    <n v="1"/>
    <s v="Краснодарский край 2023"/>
    <n v="99.5"/>
    <s v="РФ 2023"/>
    <s v="-"/>
    <n v="2"/>
    <n v="8"/>
    <s v="F$1014"/>
    <s v="F$1014:F$1057"/>
    <n v="1014"/>
    <n v="1057"/>
  </r>
  <r>
    <n v="234"/>
    <n v="495"/>
    <x v="13"/>
    <x v="0"/>
    <x v="0"/>
    <n v="26"/>
    <n v="8"/>
    <s v="Краснодарский край 2022"/>
    <n v="24.3"/>
    <s v="РФ 2022"/>
    <n v="235.1"/>
    <n v="24"/>
    <n v="14"/>
    <s v="F$222"/>
    <s v="F$222:F$265"/>
    <n v="222"/>
    <n v="265"/>
  </r>
  <r>
    <n v="762"/>
    <n v="496"/>
    <x v="13"/>
    <x v="1"/>
    <x v="0"/>
    <n v="94948"/>
    <n v="23"/>
    <s v="Краснодарский край 2022"/>
    <n v="116149"/>
    <s v="РФ 2022"/>
    <n v="1712442.1"/>
    <n v="24"/>
    <e v="#N/A"/>
    <s v="F$750"/>
    <s v="F$750:F$793"/>
    <n v="750"/>
    <n v="793"/>
  </r>
  <r>
    <n v="278"/>
    <n v="497"/>
    <x v="13"/>
    <x v="2"/>
    <x v="0"/>
    <n v="0.3"/>
    <n v="2"/>
    <s v="Краснодарский край 2022"/>
    <n v="0.2"/>
    <s v="РФ 2022"/>
    <n v="2E-3"/>
    <n v="24"/>
    <n v="33"/>
    <s v="F$266"/>
    <s v="F$266:F$309"/>
    <n v="266"/>
    <n v="309"/>
  </r>
  <r>
    <n v="14"/>
    <n v="498"/>
    <x v="13"/>
    <x v="3"/>
    <x v="0"/>
    <n v="74"/>
    <n v="24"/>
    <s v="Краснодарский край 2022"/>
    <n v="154.69999999999999"/>
    <s v="РФ 2022"/>
    <n v="2237.9"/>
    <n v="24"/>
    <e v="#N/A"/>
    <s v="F$2"/>
    <s v="F$2:F$45"/>
    <n v="2"/>
    <n v="45"/>
  </r>
  <r>
    <n v="806"/>
    <n v="499"/>
    <x v="13"/>
    <x v="4"/>
    <x v="0"/>
    <n v="1084"/>
    <n v="27"/>
    <s v="Краснодарский край 2022"/>
    <n v="3901.3"/>
    <s v="РФ 2022"/>
    <n v="44096.6"/>
    <n v="24"/>
    <e v="#N/A"/>
    <s v="F$794"/>
    <s v="F$794:F$837"/>
    <n v="794"/>
    <n v="837"/>
  </r>
  <r>
    <n v="58"/>
    <n v="500"/>
    <x v="13"/>
    <x v="5"/>
    <x v="0"/>
    <n v="1184"/>
    <n v="27"/>
    <s v="Краснодарский край 2022"/>
    <n v="4080.4"/>
    <s v="РФ 2022"/>
    <n v="46569.599999999999"/>
    <n v="24"/>
    <e v="#N/A"/>
    <s v="F$46"/>
    <s v="F$46:F$89"/>
    <n v="46"/>
    <n v="89"/>
  </r>
  <r>
    <n v="410"/>
    <n v="501"/>
    <x v="13"/>
    <x v="6"/>
    <x v="0"/>
    <n v="12.5"/>
    <n v="34"/>
    <s v="Краснодарский край 2022"/>
    <n v="35.1"/>
    <s v="РФ 2022"/>
    <n v="27.2"/>
    <n v="24"/>
    <e v="#N/A"/>
    <s v="F$398"/>
    <s v="F$398:F$441"/>
    <n v="398"/>
    <n v="441"/>
  </r>
  <r>
    <n v="322"/>
    <n v="502"/>
    <x v="13"/>
    <x v="7"/>
    <x v="0"/>
    <n v="160"/>
    <n v="23"/>
    <s v="Краснодарский край 2022"/>
    <n v="225.2"/>
    <s v="РФ 2022"/>
    <n v="2573.6"/>
    <n v="24"/>
    <e v="#N/A"/>
    <s v="F$310"/>
    <s v="F$310:F$353"/>
    <n v="310"/>
    <n v="353"/>
  </r>
  <r>
    <n v="146"/>
    <n v="503"/>
    <x v="13"/>
    <x v="8"/>
    <x v="0"/>
    <n v="0.67"/>
    <n v="15"/>
    <s v="Краснодарский край 2022"/>
    <n v="0"/>
    <s v="РФ 2022"/>
    <s v="-"/>
    <n v="24"/>
    <e v="#N/A"/>
    <s v="F$134"/>
    <s v="F$134:F$177"/>
    <n v="134"/>
    <n v="177"/>
  </r>
  <r>
    <n v="542"/>
    <n v="504"/>
    <x v="13"/>
    <x v="9"/>
    <x v="0"/>
    <n v="29"/>
    <n v="8"/>
    <s v="Краснодарский край 2022"/>
    <n v="25.4"/>
    <s v="РФ 2022"/>
    <s v="-"/>
    <n v="24"/>
    <e v="#N/A"/>
    <s v="F$530"/>
    <s v="F$530:F$573"/>
    <n v="530"/>
    <n v="573"/>
  </r>
  <r>
    <n v="586"/>
    <n v="505"/>
    <x v="13"/>
    <x v="10"/>
    <x v="0"/>
    <n v="63"/>
    <n v="13"/>
    <s v="Краснодарский край 2022"/>
    <n v="62.9"/>
    <s v="РФ 2022"/>
    <s v="-"/>
    <n v="24"/>
    <e v="#N/A"/>
    <s v="F$574"/>
    <s v="F$574:F$617"/>
    <n v="574"/>
    <n v="617"/>
  </r>
  <r>
    <n v="674"/>
    <n v="506"/>
    <x v="13"/>
    <x v="11"/>
    <x v="0"/>
    <n v="23"/>
    <n v="17"/>
    <s v="Краснодарский край 2022"/>
    <n v="32.1"/>
    <s v="РФ 2022"/>
    <n v="35.9"/>
    <n v="24"/>
    <e v="#N/A"/>
    <s v="F$662"/>
    <s v="F$662:F$705"/>
    <n v="662"/>
    <n v="705"/>
  </r>
  <r>
    <n v="630"/>
    <n v="507"/>
    <x v="13"/>
    <x v="12"/>
    <x v="0"/>
    <n v="11"/>
    <n v="13"/>
    <s v="Краснодарский край 2022"/>
    <n v="13.7"/>
    <s v="РФ 2022"/>
    <n v="42.8"/>
    <n v="24"/>
    <e v="#N/A"/>
    <s v="F$618"/>
    <s v="F$618:F$661"/>
    <n v="618"/>
    <n v="661"/>
  </r>
  <r>
    <n v="718"/>
    <n v="508"/>
    <x v="13"/>
    <x v="13"/>
    <x v="0"/>
    <n v="0.2"/>
    <n v="7"/>
    <s v="Краснодарский край 2022"/>
    <n v="0"/>
    <s v="РФ 2022"/>
    <s v="-"/>
    <n v="24"/>
    <n v="32"/>
    <s v="F$706"/>
    <s v="F$706:F$749"/>
    <n v="706"/>
    <n v="749"/>
  </r>
  <r>
    <n v="454"/>
    <n v="509"/>
    <x v="13"/>
    <x v="14"/>
    <x v="0"/>
    <n v="0.3"/>
    <n v="3"/>
    <s v="Краснодарский край 2022"/>
    <n v="0.2"/>
    <s v="РФ 2022"/>
    <s v="-"/>
    <n v="24"/>
    <e v="#N/A"/>
    <s v="F$442"/>
    <s v="F$442:F$485"/>
    <n v="442"/>
    <n v="485"/>
  </r>
  <r>
    <n v="498"/>
    <n v="510"/>
    <x v="13"/>
    <x v="15"/>
    <x v="0"/>
    <n v="1.3"/>
    <n v="5"/>
    <s v="Краснодарский край 2022"/>
    <n v="0.6"/>
    <s v="РФ 2022"/>
    <n v="0.2"/>
    <n v="24"/>
    <n v="28"/>
    <s v="F$486"/>
    <s v="F$486:F$529"/>
    <n v="486"/>
    <n v="529"/>
  </r>
  <r>
    <n v="366"/>
    <n v="511"/>
    <x v="13"/>
    <x v="16"/>
    <x v="0"/>
    <n v="1.7"/>
    <n v="12"/>
    <s v="Краснодарский край 2022"/>
    <n v="1.9"/>
    <s v="РФ 2022"/>
    <n v="1.5"/>
    <n v="24"/>
    <e v="#N/A"/>
    <s v="F$354"/>
    <s v="F$354:F$397"/>
    <n v="354"/>
    <n v="397"/>
  </r>
  <r>
    <n v="102"/>
    <n v="512"/>
    <x v="13"/>
    <x v="17"/>
    <x v="0"/>
    <n v="1"/>
    <n v="5"/>
    <s v="Краснодарский край 2022"/>
    <n v="1.1000000000000001"/>
    <s v="РФ 2022"/>
    <n v="30.3"/>
    <n v="24"/>
    <e v="#N/A"/>
    <s v="F$90"/>
    <s v="F$90:F$133"/>
    <n v="90"/>
    <n v="133"/>
  </r>
  <r>
    <n v="190"/>
    <n v="513"/>
    <x v="13"/>
    <x v="18"/>
    <x v="0"/>
    <n v="94.9"/>
    <n v="6"/>
    <s v="Краснодарский край 2022"/>
    <n v="99.2"/>
    <s v="РФ 2022"/>
    <s v="-"/>
    <n v="24"/>
    <e v="#N/A"/>
    <s v="F$178"/>
    <s v="F$178:F$221"/>
    <n v="178"/>
    <n v="221"/>
  </r>
  <r>
    <n v="1070"/>
    <n v="514"/>
    <x v="13"/>
    <x v="0"/>
    <x v="1"/>
    <n v="26"/>
    <n v="7"/>
    <s v="Краснодарский край 2023"/>
    <n v="24"/>
    <s v="РФ 2023"/>
    <n v="209.5"/>
    <n v="25"/>
    <n v="17"/>
    <s v="F$1058"/>
    <s v="F$1058:F$1101"/>
    <n v="1058"/>
    <n v="1101"/>
  </r>
  <r>
    <n v="1598"/>
    <n v="515"/>
    <x v="13"/>
    <x v="1"/>
    <x v="1"/>
    <n v="95913"/>
    <n v="24"/>
    <s v="Краснодарский край 2023"/>
    <n v="131655.9"/>
    <s v="РФ 2023"/>
    <n v="1645476.7"/>
    <n v="25"/>
    <e v="#N/A"/>
    <s v="F$1586"/>
    <s v="F$1586:F$1629"/>
    <n v="1586"/>
    <n v="1629"/>
  </r>
  <r>
    <n v="1114"/>
    <n v="516"/>
    <x v="13"/>
    <x v="2"/>
    <x v="1"/>
    <n v="0.3"/>
    <n v="2"/>
    <s v="Краснодарский край 2023"/>
    <n v="0.2"/>
    <s v="РФ 2023"/>
    <n v="1E-3"/>
    <n v="25"/>
    <n v="31"/>
    <s v="F$1102"/>
    <s v="F$1102:F$1145"/>
    <n v="1102"/>
    <n v="1145"/>
  </r>
  <r>
    <n v="850"/>
    <n v="517"/>
    <x v="13"/>
    <x v="3"/>
    <x v="1"/>
    <n v="69"/>
    <n v="22"/>
    <s v="Краснодарский край 2023"/>
    <n v="147.19999999999999"/>
    <s v="РФ 2023"/>
    <n v="2015"/>
    <n v="25"/>
    <e v="#N/A"/>
    <s v="F$838"/>
    <s v="F$838:F$881"/>
    <n v="838"/>
    <n v="881"/>
  </r>
  <r>
    <n v="1642"/>
    <n v="518"/>
    <x v="13"/>
    <x v="4"/>
    <x v="1"/>
    <n v="1191"/>
    <n v="27"/>
    <s v="Краснодарский край 2023"/>
    <n v="4235.8999999999996"/>
    <s v="РФ 2023"/>
    <n v="45809.4"/>
    <n v="25"/>
    <e v="#N/A"/>
    <s v="F$1630"/>
    <s v="F$1630:F$1673"/>
    <n v="1630"/>
    <n v="1673"/>
  </r>
  <r>
    <n v="894"/>
    <n v="519"/>
    <x v="13"/>
    <x v="5"/>
    <x v="1"/>
    <n v="1286"/>
    <n v="27"/>
    <s v="Краснодарский край 2023"/>
    <n v="4407.1000000000004"/>
    <s v="РФ 2023"/>
    <n v="48033.8"/>
    <n v="25"/>
    <e v="#N/A"/>
    <s v="F$882"/>
    <s v="F$882:F$925"/>
    <n v="882"/>
    <n v="925"/>
  </r>
  <r>
    <n v="1246"/>
    <n v="520"/>
    <x v="13"/>
    <x v="6"/>
    <x v="1"/>
    <n v="13.4"/>
    <n v="37"/>
    <s v="Краснодарский край 2023"/>
    <n v="33.5"/>
    <s v="РФ 2023"/>
    <n v="29.2"/>
    <n v="25"/>
    <e v="#N/A"/>
    <s v="F$1234"/>
    <s v="F$1234:F$1277"/>
    <n v="1234"/>
    <n v="1277"/>
  </r>
  <r>
    <n v="1158"/>
    <n v="521"/>
    <x v="13"/>
    <x v="7"/>
    <x v="1"/>
    <n v="98"/>
    <n v="25"/>
    <s v="Краснодарский край 2023"/>
    <n v="183.4"/>
    <s v="РФ 2023"/>
    <n v="2563.9"/>
    <n v="25"/>
    <e v="#N/A"/>
    <s v="F$1146"/>
    <s v="F$1146:F$1189"/>
    <n v="1146"/>
    <n v="1189"/>
  </r>
  <r>
    <n v="982"/>
    <n v="522"/>
    <x v="13"/>
    <x v="8"/>
    <x v="1"/>
    <n v="0.64"/>
    <n v="17"/>
    <s v="Краснодарский край 2023"/>
    <n v="0"/>
    <s v="РФ 2023"/>
    <s v="-"/>
    <n v="25"/>
    <e v="#N/A"/>
    <s v="F$970"/>
    <s v="F$970:F$1013"/>
    <n v="970"/>
    <n v="1013"/>
  </r>
  <r>
    <n v="1378"/>
    <n v="523"/>
    <x v="13"/>
    <x v="9"/>
    <x v="1"/>
    <n v="31"/>
    <n v="7"/>
    <s v="Краснодарский край 2023"/>
    <n v="28.3"/>
    <s v="РФ 2023"/>
    <s v="-"/>
    <n v="25"/>
    <e v="#N/A"/>
    <s v="F$1366"/>
    <s v="F$1366:F$1409"/>
    <n v="1366"/>
    <n v="1409"/>
  </r>
  <r>
    <n v="1422"/>
    <n v="524"/>
    <x v="13"/>
    <x v="10"/>
    <x v="1"/>
    <n v="31"/>
    <n v="7"/>
    <s v="Краснодарский край 2023"/>
    <n v="39.1"/>
    <s v="РФ 2023"/>
    <s v="-"/>
    <n v="25"/>
    <e v="#N/A"/>
    <s v="F$1410"/>
    <s v="F$1410:F$1453"/>
    <n v="1410"/>
    <n v="1453"/>
  </r>
  <r>
    <n v="1510"/>
    <n v="525"/>
    <x v="13"/>
    <x v="11"/>
    <x v="1"/>
    <n v="33"/>
    <n v="19"/>
    <s v="Краснодарский край 2023"/>
    <n v="43.2"/>
    <s v="РФ 2023"/>
    <n v="39.299999999999997"/>
    <n v="25"/>
    <e v="#N/A"/>
    <s v="F$1498"/>
    <s v="F$1498:F$1541"/>
    <n v="1498"/>
    <n v="1541"/>
  </r>
  <r>
    <n v="1466"/>
    <n v="526"/>
    <x v="13"/>
    <x v="12"/>
    <x v="1"/>
    <n v="0"/>
    <n v="8"/>
    <s v="Краснодарский край 2023"/>
    <n v="2.2000000000000002"/>
    <s v="РФ 2023"/>
    <n v="31.5"/>
    <n v="25"/>
    <n v="34"/>
    <s v="F$1454"/>
    <s v="F$1454:F$1497"/>
    <n v="1454"/>
    <n v="1497"/>
  </r>
  <r>
    <n v="1554"/>
    <n v="527"/>
    <x v="13"/>
    <x v="13"/>
    <x v="1"/>
    <n v="0.3"/>
    <n v="7"/>
    <s v="Краснодарский край 2023"/>
    <n v="0"/>
    <s v="РФ 2023"/>
    <s v="-"/>
    <n v="25"/>
    <n v="34"/>
    <s v="F$1542"/>
    <s v="F$1542:F$1585"/>
    <n v="1542"/>
    <n v="1585"/>
  </r>
  <r>
    <n v="1290"/>
    <n v="528"/>
    <x v="13"/>
    <x v="14"/>
    <x v="1"/>
    <n v="0.3"/>
    <n v="3"/>
    <s v="Краснодарский край 2023"/>
    <n v="0.2"/>
    <s v="РФ 2023"/>
    <s v="-"/>
    <n v="25"/>
    <e v="#N/A"/>
    <s v="F$1278"/>
    <s v="F$1278:F$1321"/>
    <n v="1278"/>
    <n v="1321"/>
  </r>
  <r>
    <n v="1334"/>
    <n v="529"/>
    <x v="13"/>
    <x v="15"/>
    <x v="1"/>
    <n v="0.3"/>
    <n v="4"/>
    <s v="Краснодарский край 2023"/>
    <n v="0.5"/>
    <s v="РФ 2023"/>
    <n v="0.2"/>
    <n v="25"/>
    <n v="28"/>
    <s v="F$1322"/>
    <s v="F$1322:F$1365"/>
    <n v="1322"/>
    <n v="1365"/>
  </r>
  <r>
    <n v="1202"/>
    <n v="530"/>
    <x v="13"/>
    <x v="16"/>
    <x v="1"/>
    <n v="1"/>
    <n v="12"/>
    <s v="Краснодарский край 2023"/>
    <n v="1.4"/>
    <s v="РФ 2023"/>
    <n v="1.6"/>
    <n v="25"/>
    <e v="#N/A"/>
    <s v="F$1190"/>
    <s v="F$1190:F$1233"/>
    <n v="1190"/>
    <n v="1233"/>
  </r>
  <r>
    <n v="938"/>
    <n v="531"/>
    <x v="13"/>
    <x v="17"/>
    <x v="1"/>
    <n v="0"/>
    <n v="6"/>
    <s v="Краснодарский край 2023"/>
    <n v="1.1000000000000001"/>
    <s v="РФ 2023"/>
    <n v="32.1"/>
    <n v="25"/>
    <n v="35"/>
    <s v="F$926"/>
    <s v="F$926:F$969"/>
    <n v="926"/>
    <n v="969"/>
  </r>
  <r>
    <n v="1026"/>
    <n v="532"/>
    <x v="13"/>
    <x v="18"/>
    <x v="1"/>
    <n v="95.7"/>
    <n v="5"/>
    <s v="Краснодарский край 2023"/>
    <n v="99.5"/>
    <s v="РФ 2023"/>
    <s v="-"/>
    <n v="25"/>
    <e v="#N/A"/>
    <s v="F$1014"/>
    <s v="F$1014:F$1057"/>
    <n v="1014"/>
    <n v="1057"/>
  </r>
  <r>
    <n v="235"/>
    <n v="533"/>
    <x v="14"/>
    <x v="0"/>
    <x v="0"/>
    <n v="17"/>
    <n v="16"/>
    <s v="Краснодарский край 2022"/>
    <n v="24.3"/>
    <s v="РФ 2022"/>
    <n v="235.1"/>
    <n v="12"/>
    <e v="#N/A"/>
    <s v="F$222"/>
    <s v="F$222:F$265"/>
    <n v="222"/>
    <n v="265"/>
  </r>
  <r>
    <n v="763"/>
    <n v="534"/>
    <x v="14"/>
    <x v="1"/>
    <x v="0"/>
    <n v="125923.00000000001"/>
    <n v="9"/>
    <s v="Краснодарский край 2022"/>
    <n v="116149"/>
    <s v="РФ 2022"/>
    <n v="1712442.1"/>
    <n v="12"/>
    <e v="#N/A"/>
    <s v="F$750"/>
    <s v="F$750:F$793"/>
    <n v="750"/>
    <n v="793"/>
  </r>
  <r>
    <n v="279"/>
    <n v="535"/>
    <x v="14"/>
    <x v="2"/>
    <x v="0"/>
    <n v="0.1"/>
    <n v="4"/>
    <s v="Краснодарский край 2022"/>
    <n v="0.2"/>
    <s v="РФ 2022"/>
    <n v="2E-3"/>
    <n v="12"/>
    <e v="#N/A"/>
    <s v="F$266"/>
    <s v="F$266:F$309"/>
    <n v="266"/>
    <n v="309"/>
  </r>
  <r>
    <n v="15"/>
    <n v="536"/>
    <x v="14"/>
    <x v="3"/>
    <x v="0"/>
    <n v="97"/>
    <n v="15"/>
    <s v="Краснодарский край 2022"/>
    <n v="154.69999999999999"/>
    <s v="РФ 2022"/>
    <n v="2237.9"/>
    <n v="12"/>
    <e v="#N/A"/>
    <s v="F$2"/>
    <s v="F$2:F$45"/>
    <n v="2"/>
    <n v="45"/>
  </r>
  <r>
    <n v="807"/>
    <n v="537"/>
    <x v="14"/>
    <x v="4"/>
    <x v="0"/>
    <n v="2638"/>
    <n v="10"/>
    <s v="Краснодарский край 2022"/>
    <n v="3901.3"/>
    <s v="РФ 2022"/>
    <n v="44096.6"/>
    <n v="12"/>
    <e v="#N/A"/>
    <s v="F$794"/>
    <s v="F$794:F$837"/>
    <n v="794"/>
    <n v="837"/>
  </r>
  <r>
    <n v="59"/>
    <n v="538"/>
    <x v="14"/>
    <x v="5"/>
    <x v="0"/>
    <n v="2752"/>
    <n v="10"/>
    <s v="Краснодарский край 2022"/>
    <n v="4080.4"/>
    <s v="РФ 2022"/>
    <n v="46569.599999999999"/>
    <n v="12"/>
    <e v="#N/A"/>
    <s v="F$46"/>
    <s v="F$46:F$89"/>
    <n v="46"/>
    <n v="89"/>
  </r>
  <r>
    <n v="411"/>
    <n v="539"/>
    <x v="14"/>
    <x v="6"/>
    <x v="0"/>
    <n v="21.9"/>
    <n v="10"/>
    <s v="Краснодарский край 2022"/>
    <n v="35.1"/>
    <s v="РФ 2022"/>
    <n v="27.2"/>
    <n v="12"/>
    <e v="#N/A"/>
    <s v="F$398"/>
    <s v="F$398:F$441"/>
    <n v="398"/>
    <n v="441"/>
  </r>
  <r>
    <n v="323"/>
    <n v="540"/>
    <x v="14"/>
    <x v="7"/>
    <x v="0"/>
    <n v="258"/>
    <n v="7"/>
    <s v="Краснодарский край 2022"/>
    <n v="225.2"/>
    <s v="РФ 2022"/>
    <n v="2573.6"/>
    <n v="12"/>
    <e v="#N/A"/>
    <s v="F$310"/>
    <s v="F$310:F$353"/>
    <n v="310"/>
    <n v="353"/>
  </r>
  <r>
    <n v="147"/>
    <n v="541"/>
    <x v="14"/>
    <x v="8"/>
    <x v="0"/>
    <n v="0.75"/>
    <n v="8"/>
    <s v="Краснодарский край 2022"/>
    <n v="0"/>
    <s v="РФ 2022"/>
    <s v="-"/>
    <n v="12"/>
    <e v="#N/A"/>
    <s v="F$134"/>
    <s v="F$134:F$177"/>
    <n v="134"/>
    <n v="177"/>
  </r>
  <r>
    <n v="543"/>
    <n v="542"/>
    <x v="14"/>
    <x v="9"/>
    <x v="0"/>
    <n v="20"/>
    <n v="16"/>
    <s v="Краснодарский край 2022"/>
    <n v="25.4"/>
    <s v="РФ 2022"/>
    <s v="-"/>
    <n v="12"/>
    <n v="21"/>
    <s v="F$530"/>
    <s v="F$530:F$573"/>
    <n v="530"/>
    <n v="573"/>
  </r>
  <r>
    <n v="587"/>
    <n v="543"/>
    <x v="14"/>
    <x v="10"/>
    <x v="0"/>
    <n v="49"/>
    <n v="19"/>
    <s v="Краснодарский край 2022"/>
    <n v="62.9"/>
    <s v="РФ 2022"/>
    <s v="-"/>
    <n v="12"/>
    <n v="17"/>
    <s v="F$574"/>
    <s v="F$574:F$617"/>
    <n v="574"/>
    <n v="617"/>
  </r>
  <r>
    <n v="675"/>
    <n v="544"/>
    <x v="14"/>
    <x v="11"/>
    <x v="0"/>
    <n v="23"/>
    <n v="17"/>
    <s v="Краснодарский край 2022"/>
    <n v="32.1"/>
    <s v="РФ 2022"/>
    <n v="35.9"/>
    <n v="12"/>
    <e v="#N/A"/>
    <s v="F$662"/>
    <s v="F$662:F$705"/>
    <n v="662"/>
    <n v="705"/>
  </r>
  <r>
    <n v="631"/>
    <n v="545"/>
    <x v="14"/>
    <x v="12"/>
    <x v="0"/>
    <n v="18"/>
    <n v="7"/>
    <s v="Краснодарский край 2022"/>
    <n v="13.7"/>
    <s v="РФ 2022"/>
    <n v="42.8"/>
    <n v="12"/>
    <e v="#N/A"/>
    <s v="F$618"/>
    <s v="F$618:F$661"/>
    <n v="618"/>
    <n v="661"/>
  </r>
  <r>
    <n v="719"/>
    <n v="546"/>
    <x v="14"/>
    <x v="13"/>
    <x v="0"/>
    <n v="0.3"/>
    <n v="6"/>
    <s v="Краснодарский край 2022"/>
    <n v="0"/>
    <s v="РФ 2022"/>
    <s v="-"/>
    <n v="12"/>
    <n v="31"/>
    <s v="F$706"/>
    <s v="F$706:F$749"/>
    <n v="706"/>
    <n v="749"/>
  </r>
  <r>
    <n v="455"/>
    <n v="547"/>
    <x v="14"/>
    <x v="14"/>
    <x v="0"/>
    <n v="0.2"/>
    <n v="4"/>
    <s v="Краснодарский край 2022"/>
    <n v="0.2"/>
    <s v="РФ 2022"/>
    <s v="-"/>
    <n v="12"/>
    <n v="36"/>
    <s v="F$442"/>
    <s v="F$442:F$485"/>
    <n v="442"/>
    <n v="485"/>
  </r>
  <r>
    <n v="499"/>
    <n v="548"/>
    <x v="14"/>
    <x v="15"/>
    <x v="0"/>
    <n v="0.8"/>
    <n v="10"/>
    <s v="Краснодарский край 2022"/>
    <n v="0.6"/>
    <s v="РФ 2022"/>
    <n v="0.2"/>
    <n v="12"/>
    <n v="30"/>
    <s v="F$486"/>
    <s v="F$486:F$529"/>
    <n v="486"/>
    <n v="529"/>
  </r>
  <r>
    <n v="367"/>
    <n v="549"/>
    <x v="14"/>
    <x v="16"/>
    <x v="0"/>
    <n v="2"/>
    <n v="9"/>
    <s v="Краснодарский край 2022"/>
    <n v="1.9"/>
    <s v="РФ 2022"/>
    <n v="1.5"/>
    <n v="12"/>
    <n v="26"/>
    <s v="F$354"/>
    <s v="F$354:F$397"/>
    <n v="354"/>
    <n v="397"/>
  </r>
  <r>
    <n v="103"/>
    <n v="550"/>
    <x v="14"/>
    <x v="17"/>
    <x v="0"/>
    <n v="1"/>
    <n v="5"/>
    <s v="Краснодарский край 2022"/>
    <n v="1.1000000000000001"/>
    <s v="РФ 2022"/>
    <n v="30.3"/>
    <n v="12"/>
    <e v="#N/A"/>
    <s v="F$90"/>
    <s v="F$90:F$133"/>
    <n v="90"/>
    <n v="133"/>
  </r>
  <r>
    <n v="191"/>
    <n v="551"/>
    <x v="14"/>
    <x v="18"/>
    <x v="0"/>
    <n v="100"/>
    <n v="1"/>
    <s v="Краснодарский край 2022"/>
    <n v="99.2"/>
    <s v="РФ 2022"/>
    <s v="-"/>
    <n v="12"/>
    <n v="7"/>
    <s v="F$178"/>
    <s v="F$178:F$221"/>
    <n v="178"/>
    <n v="221"/>
  </r>
  <r>
    <n v="1071"/>
    <n v="552"/>
    <x v="14"/>
    <x v="0"/>
    <x v="1"/>
    <n v="17"/>
    <n v="15"/>
    <s v="Краснодарский край 2023"/>
    <n v="24"/>
    <s v="РФ 2023"/>
    <n v="209.5"/>
    <n v="12"/>
    <e v="#N/A"/>
    <s v="F$1058"/>
    <s v="F$1058:F$1101"/>
    <n v="1058"/>
    <n v="1101"/>
  </r>
  <r>
    <n v="1599"/>
    <n v="553"/>
    <x v="14"/>
    <x v="1"/>
    <x v="1"/>
    <n v="148666"/>
    <n v="6"/>
    <s v="Краснодарский край 2023"/>
    <n v="131655.9"/>
    <s v="РФ 2023"/>
    <n v="1645476.7"/>
    <n v="12"/>
    <e v="#N/A"/>
    <s v="F$1586"/>
    <s v="F$1586:F$1629"/>
    <n v="1586"/>
    <n v="1629"/>
  </r>
  <r>
    <n v="1115"/>
    <n v="554"/>
    <x v="14"/>
    <x v="2"/>
    <x v="1"/>
    <n v="0.1"/>
    <n v="4"/>
    <s v="Краснодарский край 2023"/>
    <n v="0.2"/>
    <s v="РФ 2023"/>
    <n v="1E-3"/>
    <n v="12"/>
    <e v="#N/A"/>
    <s v="F$1102"/>
    <s v="F$1102:F$1145"/>
    <n v="1102"/>
    <n v="1145"/>
  </r>
  <r>
    <n v="851"/>
    <n v="555"/>
    <x v="14"/>
    <x v="3"/>
    <x v="1"/>
    <n v="93"/>
    <n v="13"/>
    <s v="Краснодарский край 2023"/>
    <n v="147.19999999999999"/>
    <s v="РФ 2023"/>
    <n v="2015"/>
    <n v="12"/>
    <n v="14"/>
    <s v="F$838"/>
    <s v="F$838:F$881"/>
    <n v="838"/>
    <n v="881"/>
  </r>
  <r>
    <n v="1643"/>
    <n v="556"/>
    <x v="14"/>
    <x v="4"/>
    <x v="1"/>
    <n v="2878"/>
    <n v="10"/>
    <s v="Краснодарский край 2023"/>
    <n v="4235.8999999999996"/>
    <s v="РФ 2023"/>
    <n v="45809.4"/>
    <n v="12"/>
    <e v="#N/A"/>
    <s v="F$1630"/>
    <s v="F$1630:F$1673"/>
    <n v="1630"/>
    <n v="1673"/>
  </r>
  <r>
    <n v="895"/>
    <n v="557"/>
    <x v="14"/>
    <x v="5"/>
    <x v="1"/>
    <n v="2988"/>
    <n v="10"/>
    <s v="Краснодарский край 2023"/>
    <n v="4407.1000000000004"/>
    <s v="РФ 2023"/>
    <n v="48033.8"/>
    <n v="12"/>
    <e v="#N/A"/>
    <s v="F$882"/>
    <s v="F$882:F$925"/>
    <n v="882"/>
    <n v="925"/>
  </r>
  <r>
    <n v="1247"/>
    <n v="558"/>
    <x v="14"/>
    <x v="6"/>
    <x v="1"/>
    <n v="20.100000000000001"/>
    <n v="15"/>
    <s v="Краснодарский край 2023"/>
    <n v="33.5"/>
    <s v="РФ 2023"/>
    <n v="29.2"/>
    <n v="12"/>
    <e v="#N/A"/>
    <s v="F$1234"/>
    <s v="F$1234:F$1277"/>
    <n v="1234"/>
    <n v="1277"/>
  </r>
  <r>
    <n v="1159"/>
    <n v="559"/>
    <x v="14"/>
    <x v="7"/>
    <x v="1"/>
    <n v="161"/>
    <n v="16"/>
    <s v="Краснодарский край 2023"/>
    <n v="183.4"/>
    <s v="РФ 2023"/>
    <n v="2563.9"/>
    <n v="12"/>
    <e v="#N/A"/>
    <s v="F$1146"/>
    <s v="F$1146:F$1189"/>
    <n v="1146"/>
    <n v="1189"/>
  </r>
  <r>
    <n v="983"/>
    <n v="560"/>
    <x v="14"/>
    <x v="8"/>
    <x v="1"/>
    <n v="0.73"/>
    <n v="9"/>
    <s v="Краснодарский край 2023"/>
    <n v="0"/>
    <s v="РФ 2023"/>
    <s v="-"/>
    <n v="12"/>
    <e v="#N/A"/>
    <s v="F$970"/>
    <s v="F$970:F$1013"/>
    <n v="970"/>
    <n v="1013"/>
  </r>
  <r>
    <n v="1379"/>
    <n v="561"/>
    <x v="14"/>
    <x v="9"/>
    <x v="1"/>
    <n v="21"/>
    <n v="15"/>
    <s v="Краснодарский край 2023"/>
    <n v="28.3"/>
    <s v="РФ 2023"/>
    <s v="-"/>
    <n v="12"/>
    <e v="#N/A"/>
    <s v="F$1366"/>
    <s v="F$1366:F$1409"/>
    <n v="1366"/>
    <n v="1409"/>
  </r>
  <r>
    <n v="1423"/>
    <n v="562"/>
    <x v="14"/>
    <x v="10"/>
    <x v="1"/>
    <n v="21"/>
    <n v="15"/>
    <s v="Краснодарский край 2023"/>
    <n v="39.1"/>
    <s v="РФ 2023"/>
    <s v="-"/>
    <n v="12"/>
    <e v="#N/A"/>
    <s v="F$1410"/>
    <s v="F$1410:F$1453"/>
    <n v="1410"/>
    <n v="1453"/>
  </r>
  <r>
    <n v="1511"/>
    <n v="563"/>
    <x v="14"/>
    <x v="11"/>
    <x v="1"/>
    <n v="56"/>
    <n v="8"/>
    <s v="Краснодарский край 2023"/>
    <n v="43.2"/>
    <s v="РФ 2023"/>
    <n v="39.299999999999997"/>
    <n v="12"/>
    <e v="#N/A"/>
    <s v="F$1498"/>
    <s v="F$1498:F$1541"/>
    <n v="1498"/>
    <n v="1541"/>
  </r>
  <r>
    <n v="1467"/>
    <n v="564"/>
    <x v="14"/>
    <x v="12"/>
    <x v="1"/>
    <n v="2"/>
    <n v="6"/>
    <s v="Краснодарский край 2023"/>
    <n v="2.2000000000000002"/>
    <s v="РФ 2023"/>
    <n v="31.5"/>
    <n v="12"/>
    <e v="#N/A"/>
    <s v="F$1454"/>
    <s v="F$1454:F$1497"/>
    <n v="1454"/>
    <n v="1497"/>
  </r>
  <r>
    <n v="1555"/>
    <n v="565"/>
    <x v="14"/>
    <x v="13"/>
    <x v="1"/>
    <n v="0.4"/>
    <n v="6"/>
    <s v="Краснодарский край 2023"/>
    <n v="0"/>
    <s v="РФ 2023"/>
    <s v="-"/>
    <n v="12"/>
    <n v="33"/>
    <s v="F$1542"/>
    <s v="F$1542:F$1585"/>
    <n v="1542"/>
    <n v="1585"/>
  </r>
  <r>
    <n v="1291"/>
    <n v="566"/>
    <x v="14"/>
    <x v="14"/>
    <x v="1"/>
    <n v="0.1"/>
    <n v="5"/>
    <s v="Краснодарский край 2023"/>
    <n v="0.2"/>
    <s v="РФ 2023"/>
    <s v="-"/>
    <n v="12"/>
    <e v="#N/A"/>
    <s v="F$1278"/>
    <s v="F$1278:F$1321"/>
    <n v="1278"/>
    <n v="1321"/>
  </r>
  <r>
    <n v="1335"/>
    <n v="567"/>
    <x v="14"/>
    <x v="15"/>
    <x v="1"/>
    <n v="0.4"/>
    <n v="3"/>
    <s v="Краснодарский край 2023"/>
    <n v="0.5"/>
    <s v="РФ 2023"/>
    <n v="0.2"/>
    <n v="12"/>
    <n v="27"/>
    <s v="F$1322"/>
    <s v="F$1322:F$1365"/>
    <n v="1322"/>
    <n v="1365"/>
  </r>
  <r>
    <n v="1203"/>
    <n v="568"/>
    <x v="14"/>
    <x v="16"/>
    <x v="1"/>
    <n v="1.1000000000000001"/>
    <n v="11"/>
    <s v="Краснодарский край 2023"/>
    <n v="1.4"/>
    <s v="РФ 2023"/>
    <n v="1.6"/>
    <n v="12"/>
    <n v="27"/>
    <s v="F$1190"/>
    <s v="F$1190:F$1233"/>
    <n v="1190"/>
    <n v="1233"/>
  </r>
  <r>
    <n v="939"/>
    <n v="569"/>
    <x v="14"/>
    <x v="17"/>
    <x v="1"/>
    <n v="0"/>
    <n v="6"/>
    <s v="Краснодарский край 2023"/>
    <n v="1.1000000000000001"/>
    <s v="РФ 2023"/>
    <n v="32.1"/>
    <n v="12"/>
    <n v="35"/>
    <s v="F$926"/>
    <s v="F$926:F$969"/>
    <n v="926"/>
    <n v="969"/>
  </r>
  <r>
    <n v="1027"/>
    <n v="570"/>
    <x v="14"/>
    <x v="18"/>
    <x v="1"/>
    <n v="100"/>
    <n v="1"/>
    <s v="Краснодарский край 2023"/>
    <n v="99.5"/>
    <s v="РФ 2023"/>
    <s v="-"/>
    <n v="12"/>
    <n v="8"/>
    <s v="F$1014"/>
    <s v="F$1014:F$1057"/>
    <n v="1014"/>
    <n v="1057"/>
  </r>
  <r>
    <n v="236"/>
    <n v="571"/>
    <x v="15"/>
    <x v="0"/>
    <x v="0"/>
    <n v="28"/>
    <n v="7"/>
    <s v="Краснодарский край 2022"/>
    <n v="24.3"/>
    <s v="РФ 2022"/>
    <n v="235.1"/>
    <n v="7"/>
    <e v="#N/A"/>
    <s v="F$222"/>
    <s v="F$222:F$265"/>
    <n v="222"/>
    <n v="265"/>
  </r>
  <r>
    <n v="764"/>
    <n v="572"/>
    <x v="15"/>
    <x v="1"/>
    <x v="0"/>
    <n v="137984"/>
    <n v="6"/>
    <s v="Краснодарский край 2022"/>
    <n v="116149"/>
    <s v="РФ 2022"/>
    <n v="1712442.1"/>
    <n v="7"/>
    <e v="#N/A"/>
    <s v="F$750"/>
    <s v="F$750:F$793"/>
    <n v="750"/>
    <n v="793"/>
  </r>
  <r>
    <n v="280"/>
    <n v="573"/>
    <x v="15"/>
    <x v="2"/>
    <x v="0"/>
    <n v="0.2"/>
    <n v="3"/>
    <s v="Краснодарский край 2022"/>
    <n v="0.2"/>
    <s v="РФ 2022"/>
    <n v="2E-3"/>
    <n v="7"/>
    <n v="34"/>
    <s v="F$266"/>
    <s v="F$266:F$309"/>
    <n v="266"/>
    <n v="309"/>
  </r>
  <r>
    <n v="16"/>
    <n v="574"/>
    <x v="15"/>
    <x v="3"/>
    <x v="0"/>
    <n v="138"/>
    <n v="9"/>
    <s v="Краснодарский край 2022"/>
    <n v="154.69999999999999"/>
    <s v="РФ 2022"/>
    <n v="2237.9"/>
    <n v="7"/>
    <e v="#N/A"/>
    <s v="F$2"/>
    <s v="F$2:F$45"/>
    <n v="2"/>
    <n v="45"/>
  </r>
  <r>
    <n v="808"/>
    <n v="575"/>
    <x v="15"/>
    <x v="4"/>
    <x v="0"/>
    <n v="2936"/>
    <n v="8"/>
    <s v="Краснодарский край 2022"/>
    <n v="3901.3"/>
    <s v="РФ 2022"/>
    <n v="44096.6"/>
    <n v="7"/>
    <e v="#N/A"/>
    <s v="F$794"/>
    <s v="F$794:F$837"/>
    <n v="794"/>
    <n v="837"/>
  </r>
  <r>
    <n v="60"/>
    <n v="576"/>
    <x v="15"/>
    <x v="5"/>
    <x v="0"/>
    <n v="3102"/>
    <n v="8"/>
    <s v="Краснодарский край 2022"/>
    <n v="4080.4"/>
    <s v="РФ 2022"/>
    <n v="46569.599999999999"/>
    <n v="7"/>
    <e v="#N/A"/>
    <s v="F$46"/>
    <s v="F$46:F$89"/>
    <n v="46"/>
    <n v="89"/>
  </r>
  <r>
    <n v="412"/>
    <n v="577"/>
    <x v="15"/>
    <x v="6"/>
    <x v="0"/>
    <n v="22.5"/>
    <n v="9"/>
    <s v="Краснодарский край 2022"/>
    <n v="35.1"/>
    <s v="РФ 2022"/>
    <n v="27.2"/>
    <n v="7"/>
    <e v="#N/A"/>
    <s v="F$398"/>
    <s v="F$398:F$441"/>
    <n v="398"/>
    <n v="441"/>
  </r>
  <r>
    <n v="324"/>
    <n v="578"/>
    <x v="15"/>
    <x v="7"/>
    <x v="0"/>
    <n v="226"/>
    <n v="11"/>
    <s v="Краснодарский край 2022"/>
    <n v="225.2"/>
    <s v="РФ 2022"/>
    <n v="2573.6"/>
    <n v="7"/>
    <e v="#N/A"/>
    <s v="F$310"/>
    <s v="F$310:F$353"/>
    <n v="310"/>
    <n v="353"/>
  </r>
  <r>
    <n v="148"/>
    <n v="579"/>
    <x v="15"/>
    <x v="8"/>
    <x v="0"/>
    <n v="0.73"/>
    <n v="10"/>
    <s v="Краснодарский край 2022"/>
    <n v="0"/>
    <s v="РФ 2022"/>
    <s v="-"/>
    <n v="7"/>
    <e v="#N/A"/>
    <s v="F$134"/>
    <s v="F$134:F$177"/>
    <n v="134"/>
    <n v="177"/>
  </r>
  <r>
    <n v="544"/>
    <n v="580"/>
    <x v="15"/>
    <x v="9"/>
    <x v="0"/>
    <n v="29"/>
    <n v="8"/>
    <s v="Краснодарский край 2022"/>
    <n v="25.4"/>
    <s v="РФ 2022"/>
    <s v="-"/>
    <n v="7"/>
    <e v="#N/A"/>
    <s v="F$530"/>
    <s v="F$530:F$573"/>
    <n v="530"/>
    <n v="573"/>
  </r>
  <r>
    <n v="588"/>
    <n v="581"/>
    <x v="15"/>
    <x v="10"/>
    <x v="0"/>
    <n v="89"/>
    <n v="5"/>
    <s v="Краснодарский край 2022"/>
    <n v="62.9"/>
    <s v="РФ 2022"/>
    <s v="-"/>
    <n v="7"/>
    <n v="16"/>
    <s v="F$574"/>
    <s v="F$574:F$617"/>
    <n v="574"/>
    <n v="617"/>
  </r>
  <r>
    <n v="676"/>
    <n v="582"/>
    <x v="15"/>
    <x v="11"/>
    <x v="0"/>
    <n v="48"/>
    <n v="7"/>
    <s v="Краснодарский край 2022"/>
    <n v="32.1"/>
    <s v="РФ 2022"/>
    <n v="35.9"/>
    <n v="7"/>
    <e v="#N/A"/>
    <s v="F$662"/>
    <s v="F$662:F$705"/>
    <n v="662"/>
    <n v="705"/>
  </r>
  <r>
    <n v="632"/>
    <n v="583"/>
    <x v="15"/>
    <x v="12"/>
    <x v="0"/>
    <n v="13"/>
    <n v="11"/>
    <s v="Краснодарский край 2022"/>
    <n v="13.7"/>
    <s v="РФ 2022"/>
    <n v="42.8"/>
    <n v="7"/>
    <n v="21"/>
    <s v="F$618"/>
    <s v="F$618:F$661"/>
    <n v="618"/>
    <n v="661"/>
  </r>
  <r>
    <n v="720"/>
    <n v="584"/>
    <x v="15"/>
    <x v="13"/>
    <x v="0"/>
    <n v="0.2"/>
    <n v="7"/>
    <s v="Краснодарский край 2022"/>
    <n v="0"/>
    <s v="РФ 2022"/>
    <s v="-"/>
    <n v="7"/>
    <n v="32"/>
    <s v="F$706"/>
    <s v="F$706:F$749"/>
    <n v="706"/>
    <n v="749"/>
  </r>
  <r>
    <n v="456"/>
    <n v="585"/>
    <x v="15"/>
    <x v="14"/>
    <x v="0"/>
    <n v="0.2"/>
    <n v="4"/>
    <s v="Краснодарский край 2022"/>
    <n v="0.2"/>
    <s v="РФ 2022"/>
    <s v="-"/>
    <n v="7"/>
    <n v="36"/>
    <s v="F$442"/>
    <s v="F$442:F$485"/>
    <n v="442"/>
    <n v="485"/>
  </r>
  <r>
    <n v="500"/>
    <n v="586"/>
    <x v="15"/>
    <x v="15"/>
    <x v="0"/>
    <n v="1.3"/>
    <n v="5"/>
    <s v="Краснодарский край 2022"/>
    <n v="0.6"/>
    <s v="РФ 2022"/>
    <n v="0.2"/>
    <n v="7"/>
    <n v="28"/>
    <s v="F$486"/>
    <s v="F$486:F$529"/>
    <n v="486"/>
    <n v="529"/>
  </r>
  <r>
    <n v="368"/>
    <n v="587"/>
    <x v="15"/>
    <x v="16"/>
    <x v="0"/>
    <n v="1.6"/>
    <n v="13"/>
    <s v="Краснодарский край 2022"/>
    <n v="1.9"/>
    <s v="РФ 2022"/>
    <n v="1.5"/>
    <n v="7"/>
    <e v="#N/A"/>
    <s v="F$354"/>
    <s v="F$354:F$397"/>
    <n v="354"/>
    <n v="397"/>
  </r>
  <r>
    <n v="104"/>
    <n v="588"/>
    <x v="15"/>
    <x v="17"/>
    <x v="0"/>
    <n v="0"/>
    <n v="6"/>
    <s v="Краснодарский край 2022"/>
    <n v="1.1000000000000001"/>
    <s v="РФ 2022"/>
    <n v="30.3"/>
    <n v="7"/>
    <n v="33"/>
    <s v="F$90"/>
    <s v="F$90:F$133"/>
    <n v="90"/>
    <n v="133"/>
  </r>
  <r>
    <n v="192"/>
    <n v="589"/>
    <x v="15"/>
    <x v="18"/>
    <x v="0"/>
    <n v="100"/>
    <n v="1"/>
    <s v="Краснодарский край 2022"/>
    <n v="99.2"/>
    <s v="РФ 2022"/>
    <s v="-"/>
    <n v="7"/>
    <n v="7"/>
    <s v="F$178"/>
    <s v="F$178:F$221"/>
    <n v="178"/>
    <n v="221"/>
  </r>
  <r>
    <n v="1072"/>
    <n v="590"/>
    <x v="15"/>
    <x v="0"/>
    <x v="1"/>
    <n v="28"/>
    <n v="6"/>
    <s v="Краснодарский край 2023"/>
    <n v="24"/>
    <s v="РФ 2023"/>
    <n v="209.5"/>
    <n v="9"/>
    <n v="16"/>
    <s v="F$1058"/>
    <s v="F$1058:F$1101"/>
    <n v="1058"/>
    <n v="1101"/>
  </r>
  <r>
    <n v="1600"/>
    <n v="591"/>
    <x v="15"/>
    <x v="1"/>
    <x v="1"/>
    <n v="133170.00000000003"/>
    <n v="7"/>
    <s v="Краснодарский край 2023"/>
    <n v="131655.9"/>
    <s v="РФ 2023"/>
    <n v="1645476.7"/>
    <n v="9"/>
    <e v="#N/A"/>
    <s v="F$1586"/>
    <s v="F$1586:F$1629"/>
    <n v="1586"/>
    <n v="1629"/>
  </r>
  <r>
    <n v="1116"/>
    <n v="592"/>
    <x v="15"/>
    <x v="2"/>
    <x v="1"/>
    <n v="0.2"/>
    <n v="3"/>
    <s v="Краснодарский край 2023"/>
    <n v="0.2"/>
    <s v="РФ 2023"/>
    <n v="1E-3"/>
    <n v="9"/>
    <n v="32"/>
    <s v="F$1102"/>
    <s v="F$1102:F$1145"/>
    <n v="1102"/>
    <n v="1145"/>
  </r>
  <r>
    <n v="852"/>
    <n v="593"/>
    <x v="15"/>
    <x v="3"/>
    <x v="1"/>
    <n v="121"/>
    <n v="9"/>
    <s v="Краснодарский край 2023"/>
    <n v="147.19999999999999"/>
    <s v="РФ 2023"/>
    <n v="2015"/>
    <n v="9"/>
    <e v="#N/A"/>
    <s v="F$838"/>
    <s v="F$838:F$881"/>
    <n v="838"/>
    <n v="881"/>
  </r>
  <r>
    <n v="1644"/>
    <n v="594"/>
    <x v="15"/>
    <x v="4"/>
    <x v="1"/>
    <n v="3042"/>
    <n v="9"/>
    <s v="Краснодарский край 2023"/>
    <n v="4235.8999999999996"/>
    <s v="РФ 2023"/>
    <n v="45809.4"/>
    <n v="9"/>
    <e v="#N/A"/>
    <s v="F$1630"/>
    <s v="F$1630:F$1673"/>
    <n v="1630"/>
    <n v="1673"/>
  </r>
  <r>
    <n v="896"/>
    <n v="595"/>
    <x v="15"/>
    <x v="5"/>
    <x v="1"/>
    <n v="3191"/>
    <n v="9"/>
    <s v="Краснодарский край 2023"/>
    <n v="4407.1000000000004"/>
    <s v="РФ 2023"/>
    <n v="48033.8"/>
    <n v="9"/>
    <e v="#N/A"/>
    <s v="F$882"/>
    <s v="F$882:F$925"/>
    <n v="882"/>
    <n v="925"/>
  </r>
  <r>
    <n v="1248"/>
    <n v="596"/>
    <x v="15"/>
    <x v="6"/>
    <x v="1"/>
    <n v="24"/>
    <n v="9"/>
    <s v="Краснодарский край 2023"/>
    <n v="33.5"/>
    <s v="РФ 2023"/>
    <n v="29.2"/>
    <n v="9"/>
    <e v="#N/A"/>
    <s v="F$1234"/>
    <s v="F$1234:F$1277"/>
    <n v="1234"/>
    <n v="1277"/>
  </r>
  <r>
    <n v="1160"/>
    <n v="597"/>
    <x v="15"/>
    <x v="7"/>
    <x v="1"/>
    <n v="147"/>
    <n v="18"/>
    <s v="Краснодарский край 2023"/>
    <n v="183.4"/>
    <s v="РФ 2023"/>
    <n v="2563.9"/>
    <n v="9"/>
    <e v="#N/A"/>
    <s v="F$1146"/>
    <s v="F$1146:F$1189"/>
    <n v="1146"/>
    <n v="1189"/>
  </r>
  <r>
    <n v="984"/>
    <n v="598"/>
    <x v="15"/>
    <x v="8"/>
    <x v="1"/>
    <n v="0.67"/>
    <n v="14"/>
    <s v="Краснодарский край 2023"/>
    <n v="0"/>
    <s v="РФ 2023"/>
    <s v="-"/>
    <n v="9"/>
    <n v="28"/>
    <s v="F$970"/>
    <s v="F$970:F$1013"/>
    <n v="970"/>
    <n v="1013"/>
  </r>
  <r>
    <n v="1380"/>
    <n v="599"/>
    <x v="15"/>
    <x v="9"/>
    <x v="1"/>
    <n v="27"/>
    <n v="11"/>
    <s v="Краснодарский край 2023"/>
    <n v="28.3"/>
    <s v="РФ 2023"/>
    <s v="-"/>
    <n v="9"/>
    <n v="13"/>
    <s v="F$1366"/>
    <s v="F$1366:F$1409"/>
    <n v="1366"/>
    <n v="1409"/>
  </r>
  <r>
    <n v="1424"/>
    <n v="600"/>
    <x v="15"/>
    <x v="10"/>
    <x v="1"/>
    <n v="27"/>
    <n v="11"/>
    <s v="Краснодарский край 2023"/>
    <n v="39.1"/>
    <s v="РФ 2023"/>
    <s v="-"/>
    <n v="9"/>
    <e v="#N/A"/>
    <s v="F$1410"/>
    <s v="F$1410:F$1453"/>
    <n v="1410"/>
    <n v="1453"/>
  </r>
  <r>
    <n v="1512"/>
    <n v="601"/>
    <x v="15"/>
    <x v="11"/>
    <x v="1"/>
    <n v="49"/>
    <n v="10"/>
    <s v="Краснодарский край 2023"/>
    <n v="43.2"/>
    <s v="РФ 2023"/>
    <n v="39.299999999999997"/>
    <n v="9"/>
    <e v="#N/A"/>
    <s v="F$1498"/>
    <s v="F$1498:F$1541"/>
    <n v="1498"/>
    <n v="1541"/>
  </r>
  <r>
    <n v="1468"/>
    <n v="602"/>
    <x v="15"/>
    <x v="12"/>
    <x v="1"/>
    <n v="1"/>
    <n v="7"/>
    <s v="Краснодарский край 2023"/>
    <n v="2.2000000000000002"/>
    <s v="РФ 2023"/>
    <n v="31.5"/>
    <n v="9"/>
    <e v="#N/A"/>
    <s v="F$1454"/>
    <s v="F$1454:F$1497"/>
    <n v="1454"/>
    <n v="1497"/>
  </r>
  <r>
    <n v="1556"/>
    <n v="603"/>
    <x v="15"/>
    <x v="13"/>
    <x v="1"/>
    <n v="0.3"/>
    <n v="7"/>
    <s v="Краснодарский край 2023"/>
    <n v="0"/>
    <s v="РФ 2023"/>
    <s v="-"/>
    <n v="9"/>
    <n v="34"/>
    <s v="F$1542"/>
    <s v="F$1542:F$1585"/>
    <n v="1542"/>
    <n v="1585"/>
  </r>
  <r>
    <n v="1292"/>
    <n v="604"/>
    <x v="15"/>
    <x v="14"/>
    <x v="1"/>
    <n v="0.2"/>
    <n v="4"/>
    <s v="Краснодарский край 2023"/>
    <n v="0.2"/>
    <s v="РФ 2023"/>
    <s v="-"/>
    <n v="9"/>
    <n v="33"/>
    <s v="F$1278"/>
    <s v="F$1278:F$1321"/>
    <n v="1278"/>
    <n v="1321"/>
  </r>
  <r>
    <n v="1336"/>
    <n v="605"/>
    <x v="15"/>
    <x v="15"/>
    <x v="1"/>
    <n v="0.4"/>
    <n v="3"/>
    <s v="Краснодарский край 2023"/>
    <n v="0.5"/>
    <s v="РФ 2023"/>
    <n v="0.2"/>
    <n v="9"/>
    <n v="27"/>
    <s v="F$1322"/>
    <s v="F$1322:F$1365"/>
    <n v="1322"/>
    <n v="1365"/>
  </r>
  <r>
    <n v="1204"/>
    <n v="606"/>
    <x v="15"/>
    <x v="16"/>
    <x v="1"/>
    <n v="1.1000000000000001"/>
    <n v="11"/>
    <s v="Краснодарский край 2023"/>
    <n v="1.4"/>
    <s v="РФ 2023"/>
    <n v="1.6"/>
    <n v="9"/>
    <n v="27"/>
    <s v="F$1190"/>
    <s v="F$1190:F$1233"/>
    <n v="1190"/>
    <n v="1233"/>
  </r>
  <r>
    <n v="940"/>
    <n v="607"/>
    <x v="15"/>
    <x v="17"/>
    <x v="1"/>
    <n v="1"/>
    <n v="5"/>
    <s v="Краснодарский край 2023"/>
    <n v="1.1000000000000001"/>
    <s v="РФ 2023"/>
    <n v="32.1"/>
    <n v="9"/>
    <n v="26"/>
    <s v="F$926"/>
    <s v="F$926:F$969"/>
    <n v="926"/>
    <n v="969"/>
  </r>
  <r>
    <n v="1028"/>
    <n v="608"/>
    <x v="15"/>
    <x v="18"/>
    <x v="1"/>
    <n v="100"/>
    <n v="1"/>
    <s v="Краснодарский край 2023"/>
    <n v="99.5"/>
    <s v="РФ 2023"/>
    <s v="-"/>
    <n v="9"/>
    <n v="8"/>
    <s v="F$1014"/>
    <s v="F$1014:F$1057"/>
    <n v="1014"/>
    <n v="1057"/>
  </r>
  <r>
    <n v="237"/>
    <n v="609"/>
    <x v="16"/>
    <x v="0"/>
    <x v="0"/>
    <n v="21"/>
    <n v="12"/>
    <s v="Краснодарский край 2022"/>
    <n v="24.3"/>
    <s v="РФ 2022"/>
    <n v="235.1"/>
    <n v="15"/>
    <n v="18"/>
    <s v="F$222"/>
    <s v="F$222:F$265"/>
    <n v="222"/>
    <n v="265"/>
  </r>
  <r>
    <n v="765"/>
    <n v="610"/>
    <x v="16"/>
    <x v="1"/>
    <x v="0"/>
    <n v="122193.00000000003"/>
    <n v="11"/>
    <s v="Краснодарский край 2022"/>
    <n v="116149"/>
    <s v="РФ 2022"/>
    <n v="1712442.1"/>
    <n v="15"/>
    <e v="#N/A"/>
    <s v="F$750"/>
    <s v="F$750:F$793"/>
    <n v="750"/>
    <n v="793"/>
  </r>
  <r>
    <n v="281"/>
    <n v="611"/>
    <x v="16"/>
    <x v="2"/>
    <x v="0"/>
    <n v="0.2"/>
    <n v="3"/>
    <s v="Краснодарский край 2022"/>
    <n v="0.2"/>
    <s v="РФ 2022"/>
    <n v="2E-3"/>
    <n v="15"/>
    <n v="34"/>
    <s v="F$266"/>
    <s v="F$266:F$309"/>
    <n v="266"/>
    <n v="309"/>
  </r>
  <r>
    <n v="17"/>
    <n v="612"/>
    <x v="16"/>
    <x v="3"/>
    <x v="0"/>
    <n v="124"/>
    <n v="10"/>
    <s v="Краснодарский край 2022"/>
    <n v="154.69999999999999"/>
    <s v="РФ 2022"/>
    <n v="2237.9"/>
    <n v="15"/>
    <e v="#N/A"/>
    <s v="F$2"/>
    <s v="F$2:F$45"/>
    <n v="2"/>
    <n v="45"/>
  </r>
  <r>
    <n v="809"/>
    <n v="613"/>
    <x v="16"/>
    <x v="4"/>
    <x v="0"/>
    <n v="1832"/>
    <n v="17"/>
    <s v="Краснодарский край 2022"/>
    <n v="3901.3"/>
    <s v="РФ 2022"/>
    <n v="44096.6"/>
    <n v="15"/>
    <e v="#N/A"/>
    <s v="F$794"/>
    <s v="F$794:F$837"/>
    <n v="794"/>
    <n v="837"/>
  </r>
  <r>
    <n v="61"/>
    <n v="614"/>
    <x v="16"/>
    <x v="5"/>
    <x v="0"/>
    <n v="1977"/>
    <n v="16"/>
    <s v="Краснодарский край 2022"/>
    <n v="4080.4"/>
    <s v="РФ 2022"/>
    <n v="46569.599999999999"/>
    <n v="15"/>
    <e v="#N/A"/>
    <s v="F$46"/>
    <s v="F$46:F$89"/>
    <n v="46"/>
    <n v="89"/>
  </r>
  <r>
    <n v="413"/>
    <n v="615"/>
    <x v="16"/>
    <x v="6"/>
    <x v="0"/>
    <n v="16.2"/>
    <n v="23"/>
    <s v="Краснодарский край 2022"/>
    <n v="35.1"/>
    <s v="РФ 2022"/>
    <n v="27.2"/>
    <n v="15"/>
    <e v="#N/A"/>
    <s v="F$398"/>
    <s v="F$398:F$441"/>
    <n v="398"/>
    <n v="441"/>
  </r>
  <r>
    <n v="325"/>
    <n v="616"/>
    <x v="16"/>
    <x v="7"/>
    <x v="0"/>
    <n v="212"/>
    <n v="12"/>
    <s v="Краснодарский край 2022"/>
    <n v="225.2"/>
    <s v="РФ 2022"/>
    <n v="2573.6"/>
    <n v="15"/>
    <e v="#N/A"/>
    <s v="F$310"/>
    <s v="F$310:F$353"/>
    <n v="310"/>
    <n v="353"/>
  </r>
  <r>
    <n v="149"/>
    <n v="617"/>
    <x v="16"/>
    <x v="8"/>
    <x v="0"/>
    <n v="0.68"/>
    <n v="14"/>
    <s v="Краснодарский край 2022"/>
    <n v="0"/>
    <s v="РФ 2022"/>
    <s v="-"/>
    <n v="15"/>
    <e v="#N/A"/>
    <s v="F$134"/>
    <s v="F$134:F$177"/>
    <n v="134"/>
    <n v="177"/>
  </r>
  <r>
    <n v="545"/>
    <n v="618"/>
    <x v="16"/>
    <x v="9"/>
    <x v="0"/>
    <n v="25"/>
    <n v="11"/>
    <s v="Краснодарский край 2022"/>
    <n v="25.4"/>
    <s v="РФ 2022"/>
    <s v="-"/>
    <n v="15"/>
    <e v="#N/A"/>
    <s v="F$530"/>
    <s v="F$530:F$573"/>
    <n v="530"/>
    <n v="573"/>
  </r>
  <r>
    <n v="589"/>
    <n v="619"/>
    <x v="16"/>
    <x v="10"/>
    <x v="0"/>
    <n v="66"/>
    <n v="11"/>
    <s v="Краснодарский край 2022"/>
    <n v="62.9"/>
    <s v="РФ 2022"/>
    <s v="-"/>
    <n v="15"/>
    <e v="#N/A"/>
    <s v="F$574"/>
    <s v="F$574:F$617"/>
    <n v="574"/>
    <n v="617"/>
  </r>
  <r>
    <n v="677"/>
    <n v="620"/>
    <x v="16"/>
    <x v="11"/>
    <x v="0"/>
    <n v="26"/>
    <n v="14"/>
    <s v="Краснодарский край 2022"/>
    <n v="32.1"/>
    <s v="РФ 2022"/>
    <n v="35.9"/>
    <n v="15"/>
    <e v="#N/A"/>
    <s v="F$662"/>
    <s v="F$662:F$705"/>
    <n v="662"/>
    <n v="705"/>
  </r>
  <r>
    <n v="633"/>
    <n v="621"/>
    <x v="16"/>
    <x v="12"/>
    <x v="0"/>
    <n v="13"/>
    <n v="11"/>
    <s v="Краснодарский край 2022"/>
    <n v="13.7"/>
    <s v="РФ 2022"/>
    <n v="42.8"/>
    <n v="15"/>
    <n v="21"/>
    <s v="F$618"/>
    <s v="F$618:F$661"/>
    <n v="618"/>
    <n v="661"/>
  </r>
  <r>
    <n v="721"/>
    <n v="622"/>
    <x v="16"/>
    <x v="13"/>
    <x v="0"/>
    <n v="0.2"/>
    <n v="7"/>
    <s v="Краснодарский край 2022"/>
    <n v="0"/>
    <s v="РФ 2022"/>
    <s v="-"/>
    <n v="15"/>
    <n v="32"/>
    <s v="F$706"/>
    <s v="F$706:F$749"/>
    <n v="706"/>
    <n v="749"/>
  </r>
  <r>
    <n v="457"/>
    <n v="623"/>
    <x v="16"/>
    <x v="14"/>
    <x v="0"/>
    <n v="0.2"/>
    <n v="4"/>
    <s v="Краснодарский край 2022"/>
    <n v="0.2"/>
    <s v="РФ 2022"/>
    <s v="-"/>
    <n v="15"/>
    <n v="36"/>
    <s v="F$442"/>
    <s v="F$442:F$485"/>
    <n v="442"/>
    <n v="485"/>
  </r>
  <r>
    <n v="501"/>
    <n v="624"/>
    <x v="16"/>
    <x v="15"/>
    <x v="0"/>
    <n v="1"/>
    <n v="8"/>
    <s v="Краснодарский край 2022"/>
    <n v="0.6"/>
    <s v="РФ 2022"/>
    <n v="0.2"/>
    <n v="15"/>
    <n v="29"/>
    <s v="F$486"/>
    <s v="F$486:F$529"/>
    <n v="486"/>
    <n v="529"/>
  </r>
  <r>
    <n v="369"/>
    <n v="625"/>
    <x v="16"/>
    <x v="16"/>
    <x v="0"/>
    <n v="1.7"/>
    <n v="12"/>
    <s v="Краснодарский край 2022"/>
    <n v="1.9"/>
    <s v="РФ 2022"/>
    <n v="1.5"/>
    <n v="15"/>
    <e v="#N/A"/>
    <s v="F$354"/>
    <s v="F$354:F$397"/>
    <n v="354"/>
    <n v="397"/>
  </r>
  <r>
    <n v="105"/>
    <n v="626"/>
    <x v="16"/>
    <x v="17"/>
    <x v="0"/>
    <n v="0"/>
    <n v="6"/>
    <s v="Краснодарский край 2022"/>
    <n v="1.1000000000000001"/>
    <s v="РФ 2022"/>
    <n v="30.3"/>
    <n v="15"/>
    <n v="33"/>
    <s v="F$90"/>
    <s v="F$90:F$133"/>
    <n v="90"/>
    <n v="133"/>
  </r>
  <r>
    <n v="193"/>
    <n v="627"/>
    <x v="16"/>
    <x v="18"/>
    <x v="0"/>
    <n v="100"/>
    <n v="1"/>
    <s v="Краснодарский край 2022"/>
    <n v="99.2"/>
    <s v="РФ 2022"/>
    <s v="-"/>
    <n v="15"/>
    <n v="7"/>
    <s v="F$178"/>
    <s v="F$178:F$221"/>
    <n v="178"/>
    <n v="221"/>
  </r>
  <r>
    <n v="1073"/>
    <n v="628"/>
    <x v="16"/>
    <x v="0"/>
    <x v="1"/>
    <n v="21"/>
    <n v="11"/>
    <s v="Краснодарский край 2023"/>
    <n v="24"/>
    <s v="РФ 2023"/>
    <n v="209.5"/>
    <n v="14"/>
    <e v="#N/A"/>
    <s v="F$1058"/>
    <s v="F$1058:F$1101"/>
    <n v="1058"/>
    <n v="1101"/>
  </r>
  <r>
    <n v="1601"/>
    <n v="629"/>
    <x v="16"/>
    <x v="1"/>
    <x v="1"/>
    <n v="117641.00000000001"/>
    <n v="13"/>
    <s v="Краснодарский край 2023"/>
    <n v="131655.9"/>
    <s v="РФ 2023"/>
    <n v="1645476.7"/>
    <n v="14"/>
    <e v="#N/A"/>
    <s v="F$1586"/>
    <s v="F$1586:F$1629"/>
    <n v="1586"/>
    <n v="1629"/>
  </r>
  <r>
    <n v="1117"/>
    <n v="630"/>
    <x v="16"/>
    <x v="2"/>
    <x v="1"/>
    <n v="0.2"/>
    <n v="3"/>
    <s v="Краснодарский край 2023"/>
    <n v="0.2"/>
    <s v="РФ 2023"/>
    <n v="1E-3"/>
    <n v="14"/>
    <n v="32"/>
    <s v="F$1102"/>
    <s v="F$1102:F$1145"/>
    <n v="1102"/>
    <n v="1145"/>
  </r>
  <r>
    <n v="853"/>
    <n v="631"/>
    <x v="16"/>
    <x v="3"/>
    <x v="1"/>
    <n v="118"/>
    <n v="10"/>
    <s v="Краснодарский край 2023"/>
    <n v="147.19999999999999"/>
    <s v="РФ 2023"/>
    <n v="2015"/>
    <n v="14"/>
    <e v="#N/A"/>
    <s v="F$838"/>
    <s v="F$838:F$881"/>
    <n v="838"/>
    <n v="881"/>
  </r>
  <r>
    <n v="1645"/>
    <n v="632"/>
    <x v="16"/>
    <x v="4"/>
    <x v="1"/>
    <n v="2037"/>
    <n v="17"/>
    <s v="Краснодарский край 2023"/>
    <n v="4235.8999999999996"/>
    <s v="РФ 2023"/>
    <n v="45809.4"/>
    <n v="14"/>
    <e v="#N/A"/>
    <s v="F$1630"/>
    <s v="F$1630:F$1673"/>
    <n v="1630"/>
    <n v="1673"/>
  </r>
  <r>
    <n v="897"/>
    <n v="633"/>
    <x v="16"/>
    <x v="5"/>
    <x v="1"/>
    <n v="2176"/>
    <n v="17"/>
    <s v="Краснодарский край 2023"/>
    <n v="4407.1000000000004"/>
    <s v="РФ 2023"/>
    <n v="48033.8"/>
    <n v="14"/>
    <e v="#N/A"/>
    <s v="F$882"/>
    <s v="F$882:F$925"/>
    <n v="882"/>
    <n v="925"/>
  </r>
  <r>
    <n v="1249"/>
    <n v="634"/>
    <x v="16"/>
    <x v="6"/>
    <x v="1"/>
    <n v="18.5"/>
    <n v="19"/>
    <s v="Краснодарский край 2023"/>
    <n v="33.5"/>
    <s v="РФ 2023"/>
    <n v="29.2"/>
    <n v="14"/>
    <e v="#N/A"/>
    <s v="F$1234"/>
    <s v="F$1234:F$1277"/>
    <n v="1234"/>
    <n v="1277"/>
  </r>
  <r>
    <n v="1161"/>
    <n v="635"/>
    <x v="16"/>
    <x v="7"/>
    <x v="1"/>
    <n v="197"/>
    <n v="12"/>
    <s v="Краснодарский край 2023"/>
    <n v="183.4"/>
    <s v="РФ 2023"/>
    <n v="2563.9"/>
    <n v="14"/>
    <e v="#N/A"/>
    <s v="F$1146"/>
    <s v="F$1146:F$1189"/>
    <n v="1146"/>
    <n v="1189"/>
  </r>
  <r>
    <n v="985"/>
    <n v="636"/>
    <x v="16"/>
    <x v="8"/>
    <x v="1"/>
    <n v="0.68"/>
    <n v="13"/>
    <s v="Краснодарский край 2023"/>
    <n v="0"/>
    <s v="РФ 2023"/>
    <s v="-"/>
    <n v="14"/>
    <e v="#N/A"/>
    <s v="F$970"/>
    <s v="F$970:F$1013"/>
    <n v="970"/>
    <n v="1013"/>
  </r>
  <r>
    <n v="1381"/>
    <n v="637"/>
    <x v="16"/>
    <x v="9"/>
    <x v="1"/>
    <n v="26"/>
    <n v="12"/>
    <s v="Краснодарский край 2023"/>
    <n v="28.3"/>
    <s v="РФ 2023"/>
    <s v="-"/>
    <n v="14"/>
    <e v="#N/A"/>
    <s v="F$1366"/>
    <s v="F$1366:F$1409"/>
    <n v="1366"/>
    <n v="1409"/>
  </r>
  <r>
    <n v="1425"/>
    <n v="638"/>
    <x v="16"/>
    <x v="10"/>
    <x v="1"/>
    <n v="26"/>
    <n v="12"/>
    <s v="Краснодарский край 2023"/>
    <n v="39.1"/>
    <s v="РФ 2023"/>
    <s v="-"/>
    <n v="14"/>
    <e v="#N/A"/>
    <s v="F$1410"/>
    <s v="F$1410:F$1453"/>
    <n v="1410"/>
    <n v="1453"/>
  </r>
  <r>
    <n v="1513"/>
    <n v="639"/>
    <x v="16"/>
    <x v="11"/>
    <x v="1"/>
    <n v="44"/>
    <n v="13"/>
    <s v="Краснодарский край 2023"/>
    <n v="43.2"/>
    <s v="РФ 2023"/>
    <n v="39.299999999999997"/>
    <n v="14"/>
    <e v="#N/A"/>
    <s v="F$1498"/>
    <s v="F$1498:F$1541"/>
    <n v="1498"/>
    <n v="1541"/>
  </r>
  <r>
    <n v="1469"/>
    <n v="640"/>
    <x v="16"/>
    <x v="12"/>
    <x v="1"/>
    <n v="0"/>
    <n v="8"/>
    <s v="Краснодарский край 2023"/>
    <n v="2.2000000000000002"/>
    <s v="РФ 2023"/>
    <n v="31.5"/>
    <n v="14"/>
    <n v="34"/>
    <s v="F$1454"/>
    <s v="F$1454:F$1497"/>
    <n v="1454"/>
    <n v="1497"/>
  </r>
  <r>
    <n v="1557"/>
    <n v="641"/>
    <x v="16"/>
    <x v="13"/>
    <x v="1"/>
    <n v="0.4"/>
    <n v="6"/>
    <s v="Краснодарский край 2023"/>
    <n v="0"/>
    <s v="РФ 2023"/>
    <s v="-"/>
    <n v="14"/>
    <n v="33"/>
    <s v="F$1542"/>
    <s v="F$1542:F$1585"/>
    <n v="1542"/>
    <n v="1585"/>
  </r>
  <r>
    <n v="1293"/>
    <n v="642"/>
    <x v="16"/>
    <x v="14"/>
    <x v="1"/>
    <n v="0.2"/>
    <n v="4"/>
    <s v="Краснодарский край 2023"/>
    <n v="0.2"/>
    <s v="РФ 2023"/>
    <s v="-"/>
    <n v="14"/>
    <n v="33"/>
    <s v="F$1278"/>
    <s v="F$1278:F$1321"/>
    <n v="1278"/>
    <n v="1321"/>
  </r>
  <r>
    <n v="1337"/>
    <n v="643"/>
    <x v="16"/>
    <x v="15"/>
    <x v="1"/>
    <n v="0.4"/>
    <n v="3"/>
    <s v="Краснодарский край 2023"/>
    <n v="0.5"/>
    <s v="РФ 2023"/>
    <n v="0.2"/>
    <n v="14"/>
    <n v="27"/>
    <s v="F$1322"/>
    <s v="F$1322:F$1365"/>
    <n v="1322"/>
    <n v="1365"/>
  </r>
  <r>
    <n v="1205"/>
    <n v="644"/>
    <x v="16"/>
    <x v="16"/>
    <x v="1"/>
    <n v="1.7"/>
    <n v="5"/>
    <s v="Краснодарский край 2023"/>
    <n v="1.4"/>
    <s v="РФ 2023"/>
    <n v="1.6"/>
    <n v="14"/>
    <e v="#N/A"/>
    <s v="F$1190"/>
    <s v="F$1190:F$1233"/>
    <n v="1190"/>
    <n v="1233"/>
  </r>
  <r>
    <n v="941"/>
    <n v="645"/>
    <x v="16"/>
    <x v="17"/>
    <x v="1"/>
    <n v="0"/>
    <n v="6"/>
    <s v="Краснодарский край 2023"/>
    <n v="1.1000000000000001"/>
    <s v="РФ 2023"/>
    <n v="32.1"/>
    <n v="14"/>
    <n v="35"/>
    <s v="F$926"/>
    <s v="F$926:F$969"/>
    <n v="926"/>
    <n v="969"/>
  </r>
  <r>
    <n v="1029"/>
    <n v="646"/>
    <x v="16"/>
    <x v="18"/>
    <x v="1"/>
    <n v="100"/>
    <n v="1"/>
    <s v="Краснодарский край 2023"/>
    <n v="99.5"/>
    <s v="РФ 2023"/>
    <s v="-"/>
    <n v="14"/>
    <n v="8"/>
    <s v="F$1014"/>
    <s v="F$1014:F$1057"/>
    <n v="1014"/>
    <n v="1057"/>
  </r>
  <r>
    <n v="238"/>
    <n v="647"/>
    <x v="17"/>
    <x v="0"/>
    <x v="0"/>
    <n v="14"/>
    <n v="18"/>
    <s v="Краснодарский край 2022"/>
    <n v="24.3"/>
    <s v="РФ 2022"/>
    <n v="235.1"/>
    <n v="37"/>
    <e v="#N/A"/>
    <s v="F$222"/>
    <s v="F$222:F$265"/>
    <n v="222"/>
    <n v="265"/>
  </r>
  <r>
    <n v="766"/>
    <n v="648"/>
    <x v="17"/>
    <x v="1"/>
    <x v="0"/>
    <n v="47514.999999999993"/>
    <n v="37"/>
    <s v="Краснодарский край 2022"/>
    <n v="116149"/>
    <s v="РФ 2022"/>
    <n v="1712442.1"/>
    <n v="37"/>
    <e v="#N/A"/>
    <s v="F$750"/>
    <s v="F$750:F$793"/>
    <n v="750"/>
    <n v="793"/>
  </r>
  <r>
    <n v="282"/>
    <n v="649"/>
    <x v="17"/>
    <x v="2"/>
    <x v="0"/>
    <n v="0.3"/>
    <n v="2"/>
    <s v="Краснодарский край 2022"/>
    <n v="0.2"/>
    <s v="РФ 2022"/>
    <n v="2E-3"/>
    <n v="37"/>
    <n v="33"/>
    <s v="F$266"/>
    <s v="F$266:F$309"/>
    <n v="266"/>
    <n v="309"/>
  </r>
  <r>
    <n v="18"/>
    <n v="650"/>
    <x v="17"/>
    <x v="3"/>
    <x v="0"/>
    <n v="33"/>
    <n v="37"/>
    <s v="Краснодарский край 2022"/>
    <n v="154.69999999999999"/>
    <s v="РФ 2022"/>
    <n v="2237.9"/>
    <n v="37"/>
    <e v="#N/A"/>
    <s v="F$2"/>
    <s v="F$2:F$45"/>
    <n v="2"/>
    <n v="45"/>
  </r>
  <r>
    <n v="810"/>
    <n v="651"/>
    <x v="17"/>
    <x v="4"/>
    <x v="0"/>
    <n v="633"/>
    <n v="36"/>
    <s v="Краснодарский край 2022"/>
    <n v="3901.3"/>
    <s v="РФ 2022"/>
    <n v="44096.6"/>
    <n v="37"/>
    <e v="#N/A"/>
    <s v="F$794"/>
    <s v="F$794:F$837"/>
    <n v="794"/>
    <n v="837"/>
  </r>
  <r>
    <n v="62"/>
    <n v="652"/>
    <x v="17"/>
    <x v="5"/>
    <x v="0"/>
    <n v="680"/>
    <n v="37"/>
    <s v="Краснодарский край 2022"/>
    <n v="4080.4"/>
    <s v="РФ 2022"/>
    <n v="46569.599999999999"/>
    <n v="37"/>
    <e v="#N/A"/>
    <s v="F$46"/>
    <s v="F$46:F$89"/>
    <n v="46"/>
    <n v="89"/>
  </r>
  <r>
    <n v="414"/>
    <n v="653"/>
    <x v="17"/>
    <x v="6"/>
    <x v="0"/>
    <n v="14.3"/>
    <n v="29"/>
    <s v="Краснодарский край 2022"/>
    <n v="35.1"/>
    <s v="РФ 2022"/>
    <n v="27.2"/>
    <n v="37"/>
    <e v="#N/A"/>
    <s v="F$398"/>
    <s v="F$398:F$441"/>
    <n v="398"/>
    <n v="441"/>
  </r>
  <r>
    <n v="326"/>
    <n v="654"/>
    <x v="17"/>
    <x v="7"/>
    <x v="0"/>
    <n v="79"/>
    <n v="35"/>
    <s v="Краснодарский край 2022"/>
    <n v="225.2"/>
    <s v="РФ 2022"/>
    <n v="2573.6"/>
    <n v="37"/>
    <e v="#N/A"/>
    <s v="F$310"/>
    <s v="F$310:F$353"/>
    <n v="310"/>
    <n v="353"/>
  </r>
  <r>
    <n v="150"/>
    <n v="655"/>
    <x v="17"/>
    <x v="8"/>
    <x v="0"/>
    <n v="0.83"/>
    <n v="3"/>
    <s v="Краснодарский край 2022"/>
    <n v="0"/>
    <s v="РФ 2022"/>
    <s v="-"/>
    <n v="37"/>
    <e v="#N/A"/>
    <s v="F$134"/>
    <s v="F$134:F$177"/>
    <n v="134"/>
    <n v="177"/>
  </r>
  <r>
    <n v="546"/>
    <n v="656"/>
    <x v="17"/>
    <x v="9"/>
    <x v="0"/>
    <n v="14"/>
    <n v="21"/>
    <s v="Краснодарский край 2022"/>
    <n v="25.4"/>
    <s v="РФ 2022"/>
    <s v="-"/>
    <n v="37"/>
    <e v="#N/A"/>
    <s v="F$530"/>
    <s v="F$530:F$573"/>
    <n v="530"/>
    <n v="573"/>
  </r>
  <r>
    <n v="590"/>
    <n v="657"/>
    <x v="17"/>
    <x v="10"/>
    <x v="0"/>
    <n v="34"/>
    <n v="24"/>
    <s v="Краснодарский край 2022"/>
    <n v="62.9"/>
    <s v="РФ 2022"/>
    <s v="-"/>
    <n v="37"/>
    <e v="#N/A"/>
    <s v="F$574"/>
    <s v="F$574:F$617"/>
    <n v="574"/>
    <n v="617"/>
  </r>
  <r>
    <n v="678"/>
    <n v="658"/>
    <x v="17"/>
    <x v="11"/>
    <x v="0"/>
    <n v="8"/>
    <n v="28"/>
    <s v="Краснодарский край 2022"/>
    <n v="32.1"/>
    <s v="РФ 2022"/>
    <n v="35.9"/>
    <n v="37"/>
    <e v="#N/A"/>
    <s v="F$662"/>
    <s v="F$662:F$705"/>
    <n v="662"/>
    <n v="705"/>
  </r>
  <r>
    <n v="634"/>
    <n v="659"/>
    <x v="17"/>
    <x v="12"/>
    <x v="0"/>
    <n v="5"/>
    <n v="19"/>
    <s v="Краснодарский край 2022"/>
    <n v="13.7"/>
    <s v="РФ 2022"/>
    <n v="42.8"/>
    <n v="37"/>
    <n v="23"/>
    <s v="F$618"/>
    <s v="F$618:F$661"/>
    <n v="618"/>
    <n v="661"/>
  </r>
  <r>
    <n v="722"/>
    <n v="660"/>
    <x v="17"/>
    <x v="13"/>
    <x v="0"/>
    <n v="0.5"/>
    <n v="4"/>
    <s v="Краснодарский край 2022"/>
    <n v="0"/>
    <s v="РФ 2022"/>
    <s v="-"/>
    <n v="37"/>
    <e v="#N/A"/>
    <s v="F$706"/>
    <s v="F$706:F$749"/>
    <n v="706"/>
    <n v="749"/>
  </r>
  <r>
    <n v="458"/>
    <n v="661"/>
    <x v="17"/>
    <x v="14"/>
    <x v="0"/>
    <n v="0.3"/>
    <n v="3"/>
    <s v="Краснодарский край 2022"/>
    <n v="0.2"/>
    <s v="РФ 2022"/>
    <s v="-"/>
    <n v="37"/>
    <e v="#N/A"/>
    <s v="F$442"/>
    <s v="F$442:F$485"/>
    <n v="442"/>
    <n v="485"/>
  </r>
  <r>
    <n v="502"/>
    <n v="662"/>
    <x v="17"/>
    <x v="15"/>
    <x v="0"/>
    <n v="1.3"/>
    <n v="5"/>
    <s v="Краснодарский край 2022"/>
    <n v="0.6"/>
    <s v="РФ 2022"/>
    <n v="0.2"/>
    <n v="37"/>
    <n v="28"/>
    <s v="F$486"/>
    <s v="F$486:F$529"/>
    <n v="486"/>
    <n v="529"/>
  </r>
  <r>
    <n v="370"/>
    <n v="663"/>
    <x v="17"/>
    <x v="16"/>
    <x v="0"/>
    <n v="1.7"/>
    <n v="12"/>
    <s v="Краснодарский край 2022"/>
    <n v="1.9"/>
    <s v="РФ 2022"/>
    <n v="1.5"/>
    <n v="37"/>
    <e v="#N/A"/>
    <s v="F$354"/>
    <s v="F$354:F$397"/>
    <n v="354"/>
    <n v="397"/>
  </r>
  <r>
    <n v="106"/>
    <n v="664"/>
    <x v="17"/>
    <x v="17"/>
    <x v="0"/>
    <n v="0"/>
    <n v="6"/>
    <s v="Краснодарский край 2022"/>
    <n v="1.1000000000000001"/>
    <s v="РФ 2022"/>
    <n v="30.3"/>
    <n v="37"/>
    <n v="33"/>
    <s v="F$90"/>
    <s v="F$90:F$133"/>
    <n v="90"/>
    <n v="133"/>
  </r>
  <r>
    <n v="194"/>
    <n v="665"/>
    <x v="17"/>
    <x v="18"/>
    <x v="0"/>
    <n v="100"/>
    <n v="1"/>
    <s v="Краснодарский край 2022"/>
    <n v="99.2"/>
    <s v="РФ 2022"/>
    <s v="-"/>
    <n v="37"/>
    <n v="7"/>
    <s v="F$178"/>
    <s v="F$178:F$221"/>
    <n v="178"/>
    <n v="221"/>
  </r>
  <r>
    <n v="1074"/>
    <n v="666"/>
    <x v="17"/>
    <x v="0"/>
    <x v="1"/>
    <n v="14"/>
    <n v="16"/>
    <s v="Краснодарский край 2023"/>
    <n v="24"/>
    <s v="РФ 2023"/>
    <n v="209.5"/>
    <n v="34"/>
    <e v="#N/A"/>
    <s v="F$1058"/>
    <s v="F$1058:F$1101"/>
    <n v="1058"/>
    <n v="1101"/>
  </r>
  <r>
    <n v="1602"/>
    <n v="667"/>
    <x v="17"/>
    <x v="1"/>
    <x v="1"/>
    <n v="50022"/>
    <n v="36"/>
    <s v="Краснодарский край 2023"/>
    <n v="131655.9"/>
    <s v="РФ 2023"/>
    <n v="1645476.7"/>
    <n v="34"/>
    <e v="#N/A"/>
    <s v="F$1586"/>
    <s v="F$1586:F$1629"/>
    <n v="1586"/>
    <n v="1629"/>
  </r>
  <r>
    <n v="1118"/>
    <n v="668"/>
    <x v="17"/>
    <x v="2"/>
    <x v="1"/>
    <n v="0.3"/>
    <n v="2"/>
    <s v="Краснодарский край 2023"/>
    <n v="0.2"/>
    <s v="РФ 2023"/>
    <n v="1E-3"/>
    <n v="34"/>
    <n v="31"/>
    <s v="F$1102"/>
    <s v="F$1102:F$1145"/>
    <n v="1102"/>
    <n v="1145"/>
  </r>
  <r>
    <n v="854"/>
    <n v="669"/>
    <x v="17"/>
    <x v="3"/>
    <x v="1"/>
    <n v="38"/>
    <n v="33"/>
    <s v="Краснодарский край 2023"/>
    <n v="147.19999999999999"/>
    <s v="РФ 2023"/>
    <n v="2015"/>
    <n v="34"/>
    <e v="#N/A"/>
    <s v="F$838"/>
    <s v="F$838:F$881"/>
    <n v="838"/>
    <n v="881"/>
  </r>
  <r>
    <n v="1646"/>
    <n v="670"/>
    <x v="17"/>
    <x v="4"/>
    <x v="1"/>
    <n v="698"/>
    <n v="36"/>
    <s v="Краснодарский край 2023"/>
    <n v="4235.8999999999996"/>
    <s v="РФ 2023"/>
    <n v="45809.4"/>
    <n v="34"/>
    <e v="#N/A"/>
    <s v="F$1630"/>
    <s v="F$1630:F$1673"/>
    <n v="1630"/>
    <n v="1673"/>
  </r>
  <r>
    <n v="898"/>
    <n v="671"/>
    <x v="17"/>
    <x v="5"/>
    <x v="1"/>
    <n v="750"/>
    <n v="36"/>
    <s v="Краснодарский край 2023"/>
    <n v="4407.1000000000004"/>
    <s v="РФ 2023"/>
    <n v="48033.8"/>
    <n v="34"/>
    <e v="#N/A"/>
    <s v="F$882"/>
    <s v="F$882:F$925"/>
    <n v="882"/>
    <n v="925"/>
  </r>
  <r>
    <n v="1250"/>
    <n v="672"/>
    <x v="17"/>
    <x v="6"/>
    <x v="1"/>
    <n v="15"/>
    <n v="33"/>
    <s v="Краснодарский край 2023"/>
    <n v="33.5"/>
    <s v="РФ 2023"/>
    <n v="29.2"/>
    <n v="34"/>
    <e v="#N/A"/>
    <s v="F$1234"/>
    <s v="F$1234:F$1277"/>
    <n v="1234"/>
    <n v="1277"/>
  </r>
  <r>
    <n v="1162"/>
    <n v="673"/>
    <x v="17"/>
    <x v="7"/>
    <x v="1"/>
    <n v="87"/>
    <n v="29"/>
    <s v="Краснодарский край 2023"/>
    <n v="183.4"/>
    <s v="РФ 2023"/>
    <n v="2563.9"/>
    <n v="34"/>
    <e v="#N/A"/>
    <s v="F$1146"/>
    <s v="F$1146:F$1189"/>
    <n v="1146"/>
    <n v="1189"/>
  </r>
  <r>
    <n v="986"/>
    <n v="674"/>
    <x v="17"/>
    <x v="8"/>
    <x v="1"/>
    <n v="0.81"/>
    <n v="4"/>
    <s v="Краснодарский край 2023"/>
    <n v="0"/>
    <s v="РФ 2023"/>
    <s v="-"/>
    <n v="34"/>
    <e v="#N/A"/>
    <s v="F$970"/>
    <s v="F$970:F$1013"/>
    <n v="970"/>
    <n v="1013"/>
  </r>
  <r>
    <n v="1382"/>
    <n v="675"/>
    <x v="17"/>
    <x v="9"/>
    <x v="1"/>
    <n v="17"/>
    <n v="19"/>
    <s v="Краснодарский край 2023"/>
    <n v="28.3"/>
    <s v="РФ 2023"/>
    <s v="-"/>
    <n v="34"/>
    <n v="15"/>
    <s v="F$1366"/>
    <s v="F$1366:F$1409"/>
    <n v="1366"/>
    <n v="1409"/>
  </r>
  <r>
    <n v="1426"/>
    <n v="676"/>
    <x v="17"/>
    <x v="10"/>
    <x v="1"/>
    <n v="17"/>
    <n v="19"/>
    <s v="Краснодарский край 2023"/>
    <n v="39.1"/>
    <s v="РФ 2023"/>
    <s v="-"/>
    <n v="34"/>
    <e v="#N/A"/>
    <s v="F$1410"/>
    <s v="F$1410:F$1453"/>
    <n v="1410"/>
    <n v="1453"/>
  </r>
  <r>
    <n v="1514"/>
    <n v="677"/>
    <x v="17"/>
    <x v="11"/>
    <x v="1"/>
    <n v="22"/>
    <n v="28"/>
    <s v="Краснодарский край 2023"/>
    <n v="43.2"/>
    <s v="РФ 2023"/>
    <n v="39.299999999999997"/>
    <n v="34"/>
    <e v="#N/A"/>
    <s v="F$1498"/>
    <s v="F$1498:F$1541"/>
    <n v="1498"/>
    <n v="1541"/>
  </r>
  <r>
    <n v="1470"/>
    <n v="678"/>
    <x v="17"/>
    <x v="12"/>
    <x v="1"/>
    <n v="0"/>
    <n v="8"/>
    <s v="Краснодарский край 2023"/>
    <n v="2.2000000000000002"/>
    <s v="РФ 2023"/>
    <n v="31.5"/>
    <n v="34"/>
    <n v="34"/>
    <s v="F$1454"/>
    <s v="F$1454:F$1497"/>
    <n v="1454"/>
    <n v="1497"/>
  </r>
  <r>
    <n v="1558"/>
    <n v="679"/>
    <x v="17"/>
    <x v="13"/>
    <x v="1"/>
    <n v="0.4"/>
    <n v="6"/>
    <s v="Краснодарский край 2023"/>
    <n v="0"/>
    <s v="РФ 2023"/>
    <s v="-"/>
    <n v="34"/>
    <n v="33"/>
    <s v="F$1542"/>
    <s v="F$1542:F$1585"/>
    <n v="1542"/>
    <n v="1585"/>
  </r>
  <r>
    <n v="1294"/>
    <n v="680"/>
    <x v="17"/>
    <x v="14"/>
    <x v="1"/>
    <n v="0.3"/>
    <n v="3"/>
    <s v="Краснодарский край 2023"/>
    <n v="0.2"/>
    <s v="РФ 2023"/>
    <s v="-"/>
    <n v="34"/>
    <e v="#N/A"/>
    <s v="F$1278"/>
    <s v="F$1278:F$1321"/>
    <n v="1278"/>
    <n v="1321"/>
  </r>
  <r>
    <n v="1338"/>
    <n v="681"/>
    <x v="17"/>
    <x v="15"/>
    <x v="1"/>
    <n v="0.4"/>
    <n v="3"/>
    <s v="Краснодарский край 2023"/>
    <n v="0.5"/>
    <s v="РФ 2023"/>
    <n v="0.2"/>
    <n v="34"/>
    <n v="27"/>
    <s v="F$1322"/>
    <s v="F$1322:F$1365"/>
    <n v="1322"/>
    <n v="1365"/>
  </r>
  <r>
    <n v="1206"/>
    <n v="682"/>
    <x v="17"/>
    <x v="16"/>
    <x v="1"/>
    <n v="1.7"/>
    <n v="5"/>
    <s v="Краснодарский край 2023"/>
    <n v="1.4"/>
    <s v="РФ 2023"/>
    <n v="1.6"/>
    <n v="34"/>
    <e v="#N/A"/>
    <s v="F$1190"/>
    <s v="F$1190:F$1233"/>
    <n v="1190"/>
    <n v="1233"/>
  </r>
  <r>
    <n v="942"/>
    <n v="683"/>
    <x v="17"/>
    <x v="17"/>
    <x v="1"/>
    <n v="0"/>
    <n v="6"/>
    <s v="Краснодарский край 2023"/>
    <n v="1.1000000000000001"/>
    <s v="РФ 2023"/>
    <n v="32.1"/>
    <n v="34"/>
    <n v="35"/>
    <s v="F$926"/>
    <s v="F$926:F$969"/>
    <n v="926"/>
    <n v="969"/>
  </r>
  <r>
    <n v="1030"/>
    <n v="684"/>
    <x v="17"/>
    <x v="18"/>
    <x v="1"/>
    <n v="100"/>
    <n v="1"/>
    <s v="Краснодарский край 2023"/>
    <n v="99.5"/>
    <s v="РФ 2023"/>
    <s v="-"/>
    <n v="34"/>
    <n v="8"/>
    <s v="F$1014"/>
    <s v="F$1014:F$1057"/>
    <n v="1014"/>
    <n v="1057"/>
  </r>
  <r>
    <n v="239"/>
    <n v="685"/>
    <x v="18"/>
    <x v="0"/>
    <x v="0"/>
    <n v="18"/>
    <n v="15"/>
    <s v="Краснодарский край 2022"/>
    <n v="24.3"/>
    <s v="РФ 2022"/>
    <n v="235.1"/>
    <n v="27"/>
    <e v="#N/A"/>
    <s v="F$222"/>
    <s v="F$222:F$265"/>
    <n v="222"/>
    <n v="265"/>
  </r>
  <r>
    <n v="767"/>
    <n v="686"/>
    <x v="18"/>
    <x v="1"/>
    <x v="0"/>
    <n v="97794.999999999985"/>
    <n v="20"/>
    <s v="Краснодарский край 2022"/>
    <n v="116149"/>
    <s v="РФ 2022"/>
    <n v="1712442.1"/>
    <n v="27"/>
    <e v="#N/A"/>
    <s v="F$750"/>
    <s v="F$750:F$793"/>
    <n v="750"/>
    <n v="793"/>
  </r>
  <r>
    <n v="283"/>
    <n v="687"/>
    <x v="18"/>
    <x v="2"/>
    <x v="0"/>
    <n v="0.2"/>
    <n v="3"/>
    <s v="Краснодарский край 2022"/>
    <n v="0.2"/>
    <s v="РФ 2022"/>
    <n v="2E-3"/>
    <n v="27"/>
    <n v="34"/>
    <s v="F$266"/>
    <s v="F$266:F$309"/>
    <n v="266"/>
    <n v="309"/>
  </r>
  <r>
    <n v="19"/>
    <n v="688"/>
    <x v="18"/>
    <x v="3"/>
    <x v="0"/>
    <n v="81"/>
    <n v="22"/>
    <s v="Краснодарский край 2022"/>
    <n v="154.69999999999999"/>
    <s v="РФ 2022"/>
    <n v="2237.9"/>
    <n v="27"/>
    <e v="#N/A"/>
    <s v="F$2"/>
    <s v="F$2:F$45"/>
    <n v="2"/>
    <n v="45"/>
  </r>
  <r>
    <n v="811"/>
    <n v="689"/>
    <x v="18"/>
    <x v="4"/>
    <x v="0"/>
    <n v="1527"/>
    <n v="20"/>
    <s v="Краснодарский край 2022"/>
    <n v="3901.3"/>
    <s v="РФ 2022"/>
    <n v="44096.6"/>
    <n v="27"/>
    <e v="#N/A"/>
    <s v="F$794"/>
    <s v="F$794:F$837"/>
    <n v="794"/>
    <n v="837"/>
  </r>
  <r>
    <n v="63"/>
    <n v="690"/>
    <x v="18"/>
    <x v="5"/>
    <x v="0"/>
    <n v="1626"/>
    <n v="19"/>
    <s v="Краснодарский край 2022"/>
    <n v="4080.4"/>
    <s v="РФ 2022"/>
    <n v="46569.599999999999"/>
    <n v="27"/>
    <e v="#N/A"/>
    <s v="F$46"/>
    <s v="F$46:F$89"/>
    <n v="46"/>
    <n v="89"/>
  </r>
  <r>
    <n v="415"/>
    <n v="691"/>
    <x v="18"/>
    <x v="6"/>
    <x v="0"/>
    <n v="16.600000000000001"/>
    <n v="21"/>
    <s v="Краснодарский край 2022"/>
    <n v="35.1"/>
    <s v="РФ 2022"/>
    <n v="27.2"/>
    <n v="27"/>
    <e v="#N/A"/>
    <s v="F$398"/>
    <s v="F$398:F$441"/>
    <n v="398"/>
    <n v="441"/>
  </r>
  <r>
    <n v="327"/>
    <n v="692"/>
    <x v="18"/>
    <x v="7"/>
    <x v="0"/>
    <n v="104"/>
    <n v="28"/>
    <s v="Краснодарский край 2022"/>
    <n v="225.2"/>
    <s v="РФ 2022"/>
    <n v="2573.6"/>
    <n v="27"/>
    <e v="#N/A"/>
    <s v="F$310"/>
    <s v="F$310:F$353"/>
    <n v="310"/>
    <n v="353"/>
  </r>
  <r>
    <n v="151"/>
    <n v="693"/>
    <x v="18"/>
    <x v="8"/>
    <x v="0"/>
    <n v="0.65"/>
    <n v="17"/>
    <s v="Краснодарский край 2022"/>
    <n v="0"/>
    <s v="РФ 2022"/>
    <s v="-"/>
    <n v="27"/>
    <e v="#N/A"/>
    <s v="F$134"/>
    <s v="F$134:F$177"/>
    <n v="134"/>
    <n v="177"/>
  </r>
  <r>
    <n v="547"/>
    <n v="694"/>
    <x v="18"/>
    <x v="9"/>
    <x v="0"/>
    <n v="13"/>
    <n v="22"/>
    <s v="Краснодарский край 2022"/>
    <n v="25.4"/>
    <s v="РФ 2022"/>
    <s v="-"/>
    <n v="27"/>
    <e v="#N/A"/>
    <s v="F$530"/>
    <s v="F$530:F$573"/>
    <n v="530"/>
    <n v="573"/>
  </r>
  <r>
    <n v="591"/>
    <n v="695"/>
    <x v="18"/>
    <x v="10"/>
    <x v="0"/>
    <n v="32"/>
    <n v="26"/>
    <s v="Краснодарский край 2022"/>
    <n v="62.9"/>
    <s v="РФ 2022"/>
    <s v="-"/>
    <n v="27"/>
    <e v="#N/A"/>
    <s v="F$574"/>
    <s v="F$574:F$617"/>
    <n v="574"/>
    <n v="617"/>
  </r>
  <r>
    <n v="679"/>
    <n v="696"/>
    <x v="18"/>
    <x v="11"/>
    <x v="0"/>
    <n v="15"/>
    <n v="24"/>
    <s v="Краснодарский край 2022"/>
    <n v="32.1"/>
    <s v="РФ 2022"/>
    <n v="35.9"/>
    <n v="27"/>
    <n v="18"/>
    <s v="F$662"/>
    <s v="F$662:F$705"/>
    <n v="662"/>
    <n v="705"/>
  </r>
  <r>
    <n v="635"/>
    <n v="697"/>
    <x v="18"/>
    <x v="12"/>
    <x v="0"/>
    <n v="20"/>
    <n v="6"/>
    <s v="Краснодарский край 2022"/>
    <n v="13.7"/>
    <s v="РФ 2022"/>
    <n v="42.8"/>
    <n v="27"/>
    <e v="#N/A"/>
    <s v="F$618"/>
    <s v="F$618:F$661"/>
    <n v="618"/>
    <n v="661"/>
  </r>
  <r>
    <n v="723"/>
    <n v="698"/>
    <x v="18"/>
    <x v="13"/>
    <x v="0"/>
    <n v="0.2"/>
    <n v="7"/>
    <s v="Краснодарский край 2022"/>
    <n v="0"/>
    <s v="РФ 2022"/>
    <s v="-"/>
    <n v="27"/>
    <n v="32"/>
    <s v="F$706"/>
    <s v="F$706:F$749"/>
    <n v="706"/>
    <n v="749"/>
  </r>
  <r>
    <n v="459"/>
    <n v="699"/>
    <x v="18"/>
    <x v="14"/>
    <x v="0"/>
    <n v="0.1"/>
    <n v="5"/>
    <s v="Краснодарский край 2022"/>
    <n v="0.2"/>
    <s v="РФ 2022"/>
    <s v="-"/>
    <n v="27"/>
    <n v="37"/>
    <s v="F$442"/>
    <s v="F$442:F$485"/>
    <n v="442"/>
    <n v="485"/>
  </r>
  <r>
    <n v="503"/>
    <n v="700"/>
    <x v="18"/>
    <x v="15"/>
    <x v="0"/>
    <n v="0.9"/>
    <n v="9"/>
    <s v="Краснодарский край 2022"/>
    <n v="0.6"/>
    <s v="РФ 2022"/>
    <n v="0.2"/>
    <n v="27"/>
    <e v="#N/A"/>
    <s v="F$486"/>
    <s v="F$486:F$529"/>
    <n v="486"/>
    <n v="529"/>
  </r>
  <r>
    <n v="371"/>
    <n v="701"/>
    <x v="18"/>
    <x v="16"/>
    <x v="0"/>
    <n v="1.1000000000000001"/>
    <n v="18"/>
    <s v="Краснодарский край 2022"/>
    <n v="1.9"/>
    <s v="РФ 2022"/>
    <n v="1.5"/>
    <n v="27"/>
    <e v="#N/A"/>
    <s v="F$354"/>
    <s v="F$354:F$397"/>
    <n v="354"/>
    <n v="397"/>
  </r>
  <r>
    <n v="107"/>
    <n v="702"/>
    <x v="18"/>
    <x v="17"/>
    <x v="0"/>
    <n v="1"/>
    <n v="5"/>
    <s v="Краснодарский край 2022"/>
    <n v="1.1000000000000001"/>
    <s v="РФ 2022"/>
    <n v="30.3"/>
    <n v="27"/>
    <e v="#N/A"/>
    <s v="F$90"/>
    <s v="F$90:F$133"/>
    <n v="90"/>
    <n v="133"/>
  </r>
  <r>
    <n v="195"/>
    <n v="703"/>
    <x v="18"/>
    <x v="18"/>
    <x v="0"/>
    <n v="100"/>
    <n v="1"/>
    <s v="Краснодарский край 2022"/>
    <n v="99.2"/>
    <s v="РФ 2022"/>
    <s v="-"/>
    <n v="27"/>
    <n v="7"/>
    <s v="F$178"/>
    <s v="F$178:F$221"/>
    <n v="178"/>
    <n v="221"/>
  </r>
  <r>
    <n v="1075"/>
    <n v="704"/>
    <x v="18"/>
    <x v="0"/>
    <x v="1"/>
    <n v="18"/>
    <n v="14"/>
    <s v="Краснодарский край 2023"/>
    <n v="24"/>
    <s v="РФ 2023"/>
    <n v="209.5"/>
    <n v="23"/>
    <n v="19"/>
    <s v="F$1058"/>
    <s v="F$1058:F$1101"/>
    <n v="1058"/>
    <n v="1101"/>
  </r>
  <r>
    <n v="1603"/>
    <n v="705"/>
    <x v="18"/>
    <x v="1"/>
    <x v="1"/>
    <n v="97987"/>
    <n v="22"/>
    <s v="Краснодарский край 2023"/>
    <n v="131655.9"/>
    <s v="РФ 2023"/>
    <n v="1645476.7"/>
    <n v="23"/>
    <e v="#N/A"/>
    <s v="F$1586"/>
    <s v="F$1586:F$1629"/>
    <n v="1586"/>
    <n v="1629"/>
  </r>
  <r>
    <n v="1119"/>
    <n v="706"/>
    <x v="18"/>
    <x v="2"/>
    <x v="1"/>
    <n v="0.2"/>
    <n v="3"/>
    <s v="Краснодарский край 2023"/>
    <n v="0.2"/>
    <s v="РФ 2023"/>
    <n v="1E-3"/>
    <n v="23"/>
    <n v="32"/>
    <s v="F$1102"/>
    <s v="F$1102:F$1145"/>
    <n v="1102"/>
    <n v="1145"/>
  </r>
  <r>
    <n v="855"/>
    <n v="707"/>
    <x v="18"/>
    <x v="3"/>
    <x v="1"/>
    <n v="76"/>
    <n v="19"/>
    <s v="Краснодарский край 2023"/>
    <n v="147.19999999999999"/>
    <s v="РФ 2023"/>
    <n v="2015"/>
    <n v="23"/>
    <e v="#N/A"/>
    <s v="F$838"/>
    <s v="F$838:F$881"/>
    <n v="838"/>
    <n v="881"/>
  </r>
  <r>
    <n v="1647"/>
    <n v="708"/>
    <x v="18"/>
    <x v="4"/>
    <x v="1"/>
    <n v="1609"/>
    <n v="21"/>
    <s v="Краснодарский край 2023"/>
    <n v="4235.8999999999996"/>
    <s v="РФ 2023"/>
    <n v="45809.4"/>
    <n v="23"/>
    <e v="#N/A"/>
    <s v="F$1630"/>
    <s v="F$1630:F$1673"/>
    <n v="1630"/>
    <n v="1673"/>
  </r>
  <r>
    <n v="899"/>
    <n v="709"/>
    <x v="18"/>
    <x v="5"/>
    <x v="1"/>
    <n v="1703"/>
    <n v="21"/>
    <s v="Краснодарский край 2023"/>
    <n v="4407.1000000000004"/>
    <s v="РФ 2023"/>
    <n v="48033.8"/>
    <n v="23"/>
    <e v="#N/A"/>
    <s v="F$882"/>
    <s v="F$882:F$925"/>
    <n v="882"/>
    <n v="925"/>
  </r>
  <r>
    <n v="1251"/>
    <n v="710"/>
    <x v="18"/>
    <x v="6"/>
    <x v="1"/>
    <n v="17.399999999999999"/>
    <n v="24"/>
    <s v="Краснодарский край 2023"/>
    <n v="33.5"/>
    <s v="РФ 2023"/>
    <n v="29.2"/>
    <n v="23"/>
    <e v="#N/A"/>
    <s v="F$1234"/>
    <s v="F$1234:F$1277"/>
    <n v="1234"/>
    <n v="1277"/>
  </r>
  <r>
    <n v="1163"/>
    <n v="711"/>
    <x v="18"/>
    <x v="7"/>
    <x v="1"/>
    <n v="89"/>
    <n v="27"/>
    <s v="Краснодарский край 2023"/>
    <n v="183.4"/>
    <s v="РФ 2023"/>
    <n v="2563.9"/>
    <n v="23"/>
    <e v="#N/A"/>
    <s v="F$1146"/>
    <s v="F$1146:F$1189"/>
    <n v="1146"/>
    <n v="1189"/>
  </r>
  <r>
    <n v="987"/>
    <n v="712"/>
    <x v="18"/>
    <x v="8"/>
    <x v="1"/>
    <n v="0.66"/>
    <n v="15"/>
    <s v="Краснодарский край 2023"/>
    <n v="0"/>
    <s v="РФ 2023"/>
    <s v="-"/>
    <n v="23"/>
    <e v="#N/A"/>
    <s v="F$970"/>
    <s v="F$970:F$1013"/>
    <n v="970"/>
    <n v="1013"/>
  </r>
  <r>
    <n v="1383"/>
    <n v="713"/>
    <x v="18"/>
    <x v="9"/>
    <x v="1"/>
    <n v="21"/>
    <n v="15"/>
    <s v="Краснодарский край 2023"/>
    <n v="28.3"/>
    <s v="РФ 2023"/>
    <s v="-"/>
    <n v="23"/>
    <e v="#N/A"/>
    <s v="F$1366"/>
    <s v="F$1366:F$1409"/>
    <n v="1366"/>
    <n v="1409"/>
  </r>
  <r>
    <n v="1427"/>
    <n v="714"/>
    <x v="18"/>
    <x v="10"/>
    <x v="1"/>
    <n v="21"/>
    <n v="15"/>
    <s v="Краснодарский край 2023"/>
    <n v="39.1"/>
    <s v="РФ 2023"/>
    <s v="-"/>
    <n v="23"/>
    <e v="#N/A"/>
    <s v="F$1410"/>
    <s v="F$1410:F$1453"/>
    <n v="1410"/>
    <n v="1453"/>
  </r>
  <r>
    <n v="1515"/>
    <n v="715"/>
    <x v="18"/>
    <x v="11"/>
    <x v="1"/>
    <n v="43"/>
    <n v="14"/>
    <s v="Краснодарский край 2023"/>
    <n v="43.2"/>
    <s v="РФ 2023"/>
    <n v="39.299999999999997"/>
    <n v="23"/>
    <n v="13"/>
    <s v="F$1498"/>
    <s v="F$1498:F$1541"/>
    <n v="1498"/>
    <n v="1541"/>
  </r>
  <r>
    <n v="1471"/>
    <n v="716"/>
    <x v="18"/>
    <x v="12"/>
    <x v="1"/>
    <n v="0"/>
    <n v="8"/>
    <s v="Краснодарский край 2023"/>
    <n v="2.2000000000000002"/>
    <s v="РФ 2023"/>
    <n v="31.5"/>
    <n v="23"/>
    <n v="34"/>
    <s v="F$1454"/>
    <s v="F$1454:F$1497"/>
    <n v="1454"/>
    <n v="1497"/>
  </r>
  <r>
    <n v="1559"/>
    <n v="717"/>
    <x v="18"/>
    <x v="13"/>
    <x v="1"/>
    <n v="0.4"/>
    <n v="6"/>
    <s v="Краснодарский край 2023"/>
    <n v="0"/>
    <s v="РФ 2023"/>
    <s v="-"/>
    <n v="23"/>
    <n v="33"/>
    <s v="F$1542"/>
    <s v="F$1542:F$1585"/>
    <n v="1542"/>
    <n v="1585"/>
  </r>
  <r>
    <n v="1295"/>
    <n v="718"/>
    <x v="18"/>
    <x v="14"/>
    <x v="1"/>
    <n v="0.2"/>
    <n v="4"/>
    <s v="Краснодарский край 2023"/>
    <n v="0.2"/>
    <s v="РФ 2023"/>
    <s v="-"/>
    <n v="23"/>
    <n v="33"/>
    <s v="F$1278"/>
    <s v="F$1278:F$1321"/>
    <n v="1278"/>
    <n v="1321"/>
  </r>
  <r>
    <n v="1339"/>
    <n v="719"/>
    <x v="18"/>
    <x v="15"/>
    <x v="1"/>
    <n v="0.4"/>
    <n v="3"/>
    <s v="Краснодарский край 2023"/>
    <n v="0.5"/>
    <s v="РФ 2023"/>
    <n v="0.2"/>
    <n v="23"/>
    <n v="27"/>
    <s v="F$1322"/>
    <s v="F$1322:F$1365"/>
    <n v="1322"/>
    <n v="1365"/>
  </r>
  <r>
    <n v="1207"/>
    <n v="720"/>
    <x v="18"/>
    <x v="16"/>
    <x v="1"/>
    <n v="0.9"/>
    <n v="13"/>
    <s v="Краснодарский край 2023"/>
    <n v="1.4"/>
    <s v="РФ 2023"/>
    <n v="1.6"/>
    <n v="23"/>
    <e v="#N/A"/>
    <s v="F$1190"/>
    <s v="F$1190:F$1233"/>
    <n v="1190"/>
    <n v="1233"/>
  </r>
  <r>
    <n v="943"/>
    <n v="721"/>
    <x v="18"/>
    <x v="17"/>
    <x v="1"/>
    <n v="0"/>
    <n v="6"/>
    <s v="Краснодарский край 2023"/>
    <n v="1.1000000000000001"/>
    <s v="РФ 2023"/>
    <n v="32.1"/>
    <n v="23"/>
    <n v="35"/>
    <s v="F$926"/>
    <s v="F$926:F$969"/>
    <n v="926"/>
    <n v="969"/>
  </r>
  <r>
    <n v="1031"/>
    <n v="722"/>
    <x v="18"/>
    <x v="18"/>
    <x v="1"/>
    <n v="100"/>
    <n v="1"/>
    <s v="Краснодарский край 2023"/>
    <n v="99.5"/>
    <s v="РФ 2023"/>
    <s v="-"/>
    <n v="23"/>
    <n v="8"/>
    <s v="F$1014"/>
    <s v="F$1014:F$1057"/>
    <n v="1014"/>
    <n v="1057"/>
  </r>
  <r>
    <n v="240"/>
    <n v="723"/>
    <x v="19"/>
    <x v="0"/>
    <x v="0"/>
    <n v="12"/>
    <n v="20"/>
    <s v="Краснодарский край 2022"/>
    <n v="24.3"/>
    <s v="РФ 2022"/>
    <n v="235.1"/>
    <n v="22"/>
    <e v="#N/A"/>
    <s v="F$222"/>
    <s v="F$222:F$265"/>
    <n v="222"/>
    <n v="265"/>
  </r>
  <r>
    <n v="768"/>
    <n v="724"/>
    <x v="19"/>
    <x v="1"/>
    <x v="0"/>
    <n v="82536"/>
    <n v="27"/>
    <s v="Краснодарский край 2022"/>
    <n v="116149"/>
    <s v="РФ 2022"/>
    <n v="1712442.1"/>
    <n v="22"/>
    <e v="#N/A"/>
    <s v="F$750"/>
    <s v="F$750:F$793"/>
    <n v="750"/>
    <n v="793"/>
  </r>
  <r>
    <n v="284"/>
    <n v="725"/>
    <x v="19"/>
    <x v="2"/>
    <x v="0"/>
    <n v="0.1"/>
    <n v="4"/>
    <s v="Краснодарский край 2022"/>
    <n v="0.2"/>
    <s v="РФ 2022"/>
    <n v="2E-3"/>
    <n v="22"/>
    <e v="#N/A"/>
    <s v="F$266"/>
    <s v="F$266:F$309"/>
    <n v="266"/>
    <n v="309"/>
  </r>
  <r>
    <n v="20"/>
    <n v="726"/>
    <x v="19"/>
    <x v="3"/>
    <x v="0"/>
    <n v="94"/>
    <n v="16"/>
    <s v="Краснодарский край 2022"/>
    <n v="154.69999999999999"/>
    <s v="РФ 2022"/>
    <n v="2237.9"/>
    <n v="22"/>
    <e v="#N/A"/>
    <s v="F$2"/>
    <s v="F$2:F$45"/>
    <n v="2"/>
    <n v="45"/>
  </r>
  <r>
    <n v="812"/>
    <n v="727"/>
    <x v="19"/>
    <x v="4"/>
    <x v="0"/>
    <n v="1374"/>
    <n v="24"/>
    <s v="Краснодарский край 2022"/>
    <n v="3901.3"/>
    <s v="РФ 2022"/>
    <n v="44096.6"/>
    <n v="22"/>
    <e v="#N/A"/>
    <s v="F$794"/>
    <s v="F$794:F$837"/>
    <n v="794"/>
    <n v="837"/>
  </r>
  <r>
    <n v="64"/>
    <n v="728"/>
    <x v="19"/>
    <x v="5"/>
    <x v="0"/>
    <n v="1480"/>
    <n v="24"/>
    <s v="Краснодарский край 2022"/>
    <n v="4080.4"/>
    <s v="РФ 2022"/>
    <n v="46569.599999999999"/>
    <n v="22"/>
    <e v="#N/A"/>
    <s v="F$46"/>
    <s v="F$46:F$89"/>
    <n v="46"/>
    <n v="89"/>
  </r>
  <r>
    <n v="416"/>
    <n v="729"/>
    <x v="19"/>
    <x v="6"/>
    <x v="0"/>
    <n v="17.899999999999999"/>
    <n v="18"/>
    <s v="Краснодарский край 2022"/>
    <n v="35.1"/>
    <s v="РФ 2022"/>
    <n v="27.2"/>
    <n v="22"/>
    <e v="#N/A"/>
    <s v="F$398"/>
    <s v="F$398:F$441"/>
    <n v="398"/>
    <n v="441"/>
  </r>
  <r>
    <n v="328"/>
    <n v="730"/>
    <x v="19"/>
    <x v="7"/>
    <x v="0"/>
    <n v="166"/>
    <n v="22"/>
    <s v="Краснодарский край 2022"/>
    <n v="225.2"/>
    <s v="РФ 2022"/>
    <n v="2573.6"/>
    <n v="22"/>
    <e v="#N/A"/>
    <s v="F$310"/>
    <s v="F$310:F$353"/>
    <n v="310"/>
    <n v="353"/>
  </r>
  <r>
    <n v="152"/>
    <n v="731"/>
    <x v="19"/>
    <x v="8"/>
    <x v="0"/>
    <n v="0.75"/>
    <n v="8"/>
    <s v="Краснодарский край 2022"/>
    <n v="0"/>
    <s v="РФ 2022"/>
    <s v="-"/>
    <n v="22"/>
    <e v="#N/A"/>
    <s v="F$134"/>
    <s v="F$134:F$177"/>
    <n v="134"/>
    <n v="177"/>
  </r>
  <r>
    <n v="548"/>
    <n v="732"/>
    <x v="19"/>
    <x v="9"/>
    <x v="0"/>
    <n v="24"/>
    <n v="12"/>
    <s v="Краснодарский край 2022"/>
    <n v="25.4"/>
    <s v="РФ 2022"/>
    <s v="-"/>
    <n v="22"/>
    <e v="#N/A"/>
    <s v="F$530"/>
    <s v="F$530:F$573"/>
    <n v="530"/>
    <n v="573"/>
  </r>
  <r>
    <n v="592"/>
    <n v="733"/>
    <x v="19"/>
    <x v="10"/>
    <x v="0"/>
    <n v="46"/>
    <n v="20"/>
    <s v="Краснодарский край 2022"/>
    <n v="62.9"/>
    <s v="РФ 2022"/>
    <s v="-"/>
    <n v="22"/>
    <e v="#N/A"/>
    <s v="F$574"/>
    <s v="F$574:F$617"/>
    <n v="574"/>
    <n v="617"/>
  </r>
  <r>
    <n v="680"/>
    <n v="734"/>
    <x v="19"/>
    <x v="11"/>
    <x v="0"/>
    <n v="27"/>
    <n v="13"/>
    <s v="Краснодарский край 2022"/>
    <n v="32.1"/>
    <s v="РФ 2022"/>
    <n v="35.9"/>
    <n v="22"/>
    <e v="#N/A"/>
    <s v="F$662"/>
    <s v="F$662:F$705"/>
    <n v="662"/>
    <n v="705"/>
  </r>
  <r>
    <n v="636"/>
    <n v="735"/>
    <x v="19"/>
    <x v="12"/>
    <x v="0"/>
    <n v="15"/>
    <n v="9"/>
    <s v="Краснодарский край 2022"/>
    <n v="13.7"/>
    <s v="РФ 2022"/>
    <n v="42.8"/>
    <n v="22"/>
    <e v="#N/A"/>
    <s v="F$618"/>
    <s v="F$618:F$661"/>
    <n v="618"/>
    <n v="661"/>
  </r>
  <r>
    <n v="724"/>
    <n v="736"/>
    <x v="19"/>
    <x v="13"/>
    <x v="0"/>
    <n v="0.3"/>
    <n v="6"/>
    <s v="Краснодарский край 2022"/>
    <n v="0"/>
    <s v="РФ 2022"/>
    <s v="-"/>
    <n v="22"/>
    <n v="31"/>
    <s v="F$706"/>
    <s v="F$706:F$749"/>
    <n v="706"/>
    <n v="749"/>
  </r>
  <r>
    <n v="460"/>
    <n v="737"/>
    <x v="19"/>
    <x v="14"/>
    <x v="0"/>
    <n v="0.3"/>
    <n v="3"/>
    <s v="Краснодарский край 2022"/>
    <n v="0.2"/>
    <s v="РФ 2022"/>
    <s v="-"/>
    <n v="22"/>
    <e v="#N/A"/>
    <s v="F$442"/>
    <s v="F$442:F$485"/>
    <n v="442"/>
    <n v="485"/>
  </r>
  <r>
    <n v="504"/>
    <n v="738"/>
    <x v="19"/>
    <x v="15"/>
    <x v="0"/>
    <n v="1.2"/>
    <n v="6"/>
    <s v="Краснодарский край 2022"/>
    <n v="0.6"/>
    <s v="РФ 2022"/>
    <n v="0.2"/>
    <n v="22"/>
    <e v="#N/A"/>
    <s v="F$486"/>
    <s v="F$486:F$529"/>
    <n v="486"/>
    <n v="529"/>
  </r>
  <r>
    <n v="372"/>
    <n v="739"/>
    <x v="19"/>
    <x v="16"/>
    <x v="0"/>
    <n v="2"/>
    <n v="9"/>
    <s v="Краснодарский край 2022"/>
    <n v="1.9"/>
    <s v="РФ 2022"/>
    <n v="1.5"/>
    <n v="22"/>
    <n v="26"/>
    <s v="F$354"/>
    <s v="F$354:F$397"/>
    <n v="354"/>
    <n v="397"/>
  </r>
  <r>
    <n v="108"/>
    <n v="740"/>
    <x v="19"/>
    <x v="17"/>
    <x v="0"/>
    <n v="0"/>
    <n v="6"/>
    <s v="Краснодарский край 2022"/>
    <n v="1.1000000000000001"/>
    <s v="РФ 2022"/>
    <n v="30.3"/>
    <n v="22"/>
    <n v="33"/>
    <s v="F$90"/>
    <s v="F$90:F$133"/>
    <n v="90"/>
    <n v="133"/>
  </r>
  <r>
    <n v="196"/>
    <n v="741"/>
    <x v="19"/>
    <x v="18"/>
    <x v="0"/>
    <n v="100"/>
    <n v="1"/>
    <s v="Краснодарский край 2022"/>
    <n v="99.2"/>
    <s v="РФ 2022"/>
    <s v="-"/>
    <n v="22"/>
    <n v="7"/>
    <s v="F$178"/>
    <s v="F$178:F$221"/>
    <n v="178"/>
    <n v="221"/>
  </r>
  <r>
    <n v="1076"/>
    <n v="742"/>
    <x v="19"/>
    <x v="0"/>
    <x v="1"/>
    <n v="12"/>
    <n v="18"/>
    <s v="Краснодарский край 2023"/>
    <n v="24"/>
    <s v="РФ 2023"/>
    <n v="209.5"/>
    <n v="20"/>
    <e v="#N/A"/>
    <s v="F$1058"/>
    <s v="F$1058:F$1101"/>
    <n v="1058"/>
    <n v="1101"/>
  </r>
  <r>
    <n v="1604"/>
    <n v="743"/>
    <x v="19"/>
    <x v="1"/>
    <x v="1"/>
    <n v="84031"/>
    <n v="26"/>
    <s v="Краснодарский край 2023"/>
    <n v="131655.9"/>
    <s v="РФ 2023"/>
    <n v="1645476.7"/>
    <n v="20"/>
    <e v="#N/A"/>
    <s v="F$1586"/>
    <s v="F$1586:F$1629"/>
    <n v="1586"/>
    <n v="1629"/>
  </r>
  <r>
    <n v="1120"/>
    <n v="744"/>
    <x v="19"/>
    <x v="2"/>
    <x v="1"/>
    <n v="0.1"/>
    <n v="4"/>
    <s v="Краснодарский край 2023"/>
    <n v="0.2"/>
    <s v="РФ 2023"/>
    <n v="1E-3"/>
    <n v="20"/>
    <e v="#N/A"/>
    <s v="F$1102"/>
    <s v="F$1102:F$1145"/>
    <n v="1102"/>
    <n v="1145"/>
  </r>
  <r>
    <n v="856"/>
    <n v="745"/>
    <x v="19"/>
    <x v="3"/>
    <x v="1"/>
    <n v="89"/>
    <n v="15"/>
    <s v="Краснодарский край 2023"/>
    <n v="147.19999999999999"/>
    <s v="РФ 2023"/>
    <n v="2015"/>
    <n v="20"/>
    <e v="#N/A"/>
    <s v="F$838"/>
    <s v="F$838:F$881"/>
    <n v="838"/>
    <n v="881"/>
  </r>
  <r>
    <n v="1648"/>
    <n v="746"/>
    <x v="19"/>
    <x v="4"/>
    <x v="1"/>
    <n v="1526"/>
    <n v="24"/>
    <s v="Краснодарский край 2023"/>
    <n v="4235.8999999999996"/>
    <s v="РФ 2023"/>
    <n v="45809.4"/>
    <n v="20"/>
    <e v="#N/A"/>
    <s v="F$1630"/>
    <s v="F$1630:F$1673"/>
    <n v="1630"/>
    <n v="1673"/>
  </r>
  <r>
    <n v="900"/>
    <n v="747"/>
    <x v="19"/>
    <x v="5"/>
    <x v="1"/>
    <n v="1627"/>
    <n v="24"/>
    <s v="Краснодарский край 2023"/>
    <n v="4407.1000000000004"/>
    <s v="РФ 2023"/>
    <n v="48033.8"/>
    <n v="20"/>
    <e v="#N/A"/>
    <s v="F$882"/>
    <s v="F$882:F$925"/>
    <n v="882"/>
    <n v="925"/>
  </r>
  <r>
    <n v="1252"/>
    <n v="748"/>
    <x v="19"/>
    <x v="6"/>
    <x v="1"/>
    <n v="19.399999999999999"/>
    <n v="17"/>
    <s v="Краснодарский край 2023"/>
    <n v="33.5"/>
    <s v="РФ 2023"/>
    <n v="29.2"/>
    <n v="20"/>
    <e v="#N/A"/>
    <s v="F$1234"/>
    <s v="F$1234:F$1277"/>
    <n v="1234"/>
    <n v="1277"/>
  </r>
  <r>
    <n v="1164"/>
    <n v="749"/>
    <x v="19"/>
    <x v="7"/>
    <x v="1"/>
    <n v="102"/>
    <n v="24"/>
    <s v="Краснодарский край 2023"/>
    <n v="183.4"/>
    <s v="РФ 2023"/>
    <n v="2563.9"/>
    <n v="20"/>
    <e v="#N/A"/>
    <s v="F$1146"/>
    <s v="F$1146:F$1189"/>
    <n v="1146"/>
    <n v="1189"/>
  </r>
  <r>
    <n v="988"/>
    <n v="750"/>
    <x v="19"/>
    <x v="8"/>
    <x v="1"/>
    <n v="0.75"/>
    <n v="7"/>
    <s v="Краснодарский край 2023"/>
    <n v="0"/>
    <s v="РФ 2023"/>
    <s v="-"/>
    <n v="20"/>
    <e v="#N/A"/>
    <s v="F$970"/>
    <s v="F$970:F$1013"/>
    <n v="970"/>
    <n v="1013"/>
  </r>
  <r>
    <n v="1384"/>
    <n v="751"/>
    <x v="19"/>
    <x v="9"/>
    <x v="1"/>
    <n v="29"/>
    <n v="9"/>
    <s v="Краснодарский край 2023"/>
    <n v="28.3"/>
    <s v="РФ 2023"/>
    <s v="-"/>
    <n v="20"/>
    <e v="#N/A"/>
    <s v="F$1366"/>
    <s v="F$1366:F$1409"/>
    <n v="1366"/>
    <n v="1409"/>
  </r>
  <r>
    <n v="1428"/>
    <n v="752"/>
    <x v="19"/>
    <x v="10"/>
    <x v="1"/>
    <n v="29"/>
    <n v="9"/>
    <s v="Краснодарский край 2023"/>
    <n v="39.1"/>
    <s v="РФ 2023"/>
    <s v="-"/>
    <n v="20"/>
    <e v="#N/A"/>
    <s v="F$1410"/>
    <s v="F$1410:F$1453"/>
    <n v="1410"/>
    <n v="1453"/>
  </r>
  <r>
    <n v="1516"/>
    <n v="753"/>
    <x v="19"/>
    <x v="11"/>
    <x v="1"/>
    <n v="36"/>
    <n v="17"/>
    <s v="Краснодарский край 2023"/>
    <n v="43.2"/>
    <s v="РФ 2023"/>
    <n v="39.299999999999997"/>
    <n v="20"/>
    <e v="#N/A"/>
    <s v="F$1498"/>
    <s v="F$1498:F$1541"/>
    <n v="1498"/>
    <n v="1541"/>
  </r>
  <r>
    <n v="1472"/>
    <n v="754"/>
    <x v="19"/>
    <x v="12"/>
    <x v="1"/>
    <n v="0"/>
    <n v="8"/>
    <s v="Краснодарский край 2023"/>
    <n v="2.2000000000000002"/>
    <s v="РФ 2023"/>
    <n v="31.5"/>
    <n v="20"/>
    <n v="34"/>
    <s v="F$1454"/>
    <s v="F$1454:F$1497"/>
    <n v="1454"/>
    <n v="1497"/>
  </r>
  <r>
    <n v="1560"/>
    <n v="755"/>
    <x v="19"/>
    <x v="13"/>
    <x v="1"/>
    <n v="0.5"/>
    <n v="5"/>
    <s v="Краснодарский край 2023"/>
    <n v="0"/>
    <s v="РФ 2023"/>
    <s v="-"/>
    <n v="20"/>
    <e v="#N/A"/>
    <s v="F$1542"/>
    <s v="F$1542:F$1585"/>
    <n v="1542"/>
    <n v="1585"/>
  </r>
  <r>
    <n v="1296"/>
    <n v="756"/>
    <x v="19"/>
    <x v="14"/>
    <x v="1"/>
    <n v="0.3"/>
    <n v="3"/>
    <s v="Краснодарский край 2023"/>
    <n v="0.2"/>
    <s v="РФ 2023"/>
    <s v="-"/>
    <n v="20"/>
    <e v="#N/A"/>
    <s v="F$1278"/>
    <s v="F$1278:F$1321"/>
    <n v="1278"/>
    <n v="1321"/>
  </r>
  <r>
    <n v="1340"/>
    <n v="757"/>
    <x v="19"/>
    <x v="15"/>
    <x v="1"/>
    <n v="0.4"/>
    <n v="3"/>
    <s v="Краснодарский край 2023"/>
    <n v="0.5"/>
    <s v="РФ 2023"/>
    <n v="0.2"/>
    <n v="20"/>
    <n v="27"/>
    <s v="F$1322"/>
    <s v="F$1322:F$1365"/>
    <n v="1322"/>
    <n v="1365"/>
  </r>
  <r>
    <n v="1208"/>
    <n v="758"/>
    <x v="19"/>
    <x v="16"/>
    <x v="1"/>
    <n v="1.2"/>
    <n v="10"/>
    <s v="Краснодарский край 2023"/>
    <n v="1.4"/>
    <s v="РФ 2023"/>
    <n v="1.6"/>
    <n v="20"/>
    <n v="26"/>
    <s v="F$1190"/>
    <s v="F$1190:F$1233"/>
    <n v="1190"/>
    <n v="1233"/>
  </r>
  <r>
    <n v="944"/>
    <n v="759"/>
    <x v="19"/>
    <x v="17"/>
    <x v="1"/>
    <n v="2"/>
    <n v="4"/>
    <s v="Краснодарский край 2023"/>
    <n v="1.1000000000000001"/>
    <s v="РФ 2023"/>
    <n v="32.1"/>
    <n v="20"/>
    <e v="#N/A"/>
    <s v="F$926"/>
    <s v="F$926:F$969"/>
    <n v="926"/>
    <n v="969"/>
  </r>
  <r>
    <n v="1032"/>
    <n v="760"/>
    <x v="19"/>
    <x v="18"/>
    <x v="1"/>
    <n v="100"/>
    <n v="1"/>
    <s v="Краснодарский край 2023"/>
    <n v="99.5"/>
    <s v="РФ 2023"/>
    <s v="-"/>
    <n v="20"/>
    <n v="8"/>
    <s v="F$1014"/>
    <s v="F$1014:F$1057"/>
    <n v="1014"/>
    <n v="1057"/>
  </r>
  <r>
    <n v="241"/>
    <n v="761"/>
    <x v="20"/>
    <x v="0"/>
    <x v="0"/>
    <n v="20"/>
    <n v="13"/>
    <s v="Краснодарский край 2022"/>
    <n v="24.3"/>
    <s v="РФ 2022"/>
    <n v="235.1"/>
    <n v="19"/>
    <e v="#N/A"/>
    <s v="F$222"/>
    <s v="F$222:F$265"/>
    <n v="222"/>
    <n v="265"/>
  </r>
  <r>
    <n v="769"/>
    <n v="762"/>
    <x v="20"/>
    <x v="1"/>
    <x v="0"/>
    <n v="96968.000000000015"/>
    <n v="21"/>
    <s v="Краснодарский край 2022"/>
    <n v="116149"/>
    <s v="РФ 2022"/>
    <n v="1712442.1"/>
    <n v="19"/>
    <n v="2"/>
    <s v="F$750"/>
    <s v="F$750:F$793"/>
    <n v="750"/>
    <n v="793"/>
  </r>
  <r>
    <n v="285"/>
    <n v="763"/>
    <x v="20"/>
    <x v="2"/>
    <x v="0"/>
    <n v="0.2"/>
    <n v="3"/>
    <s v="Краснодарский край 2022"/>
    <n v="0.2"/>
    <s v="РФ 2022"/>
    <n v="2E-3"/>
    <n v="19"/>
    <n v="34"/>
    <s v="F$266"/>
    <s v="F$266:F$309"/>
    <n v="266"/>
    <n v="309"/>
  </r>
  <r>
    <n v="21"/>
    <n v="764"/>
    <x v="20"/>
    <x v="3"/>
    <x v="0"/>
    <n v="78"/>
    <n v="23"/>
    <s v="Краснодарский край 2022"/>
    <n v="154.69999999999999"/>
    <s v="РФ 2022"/>
    <n v="2237.9"/>
    <n v="19"/>
    <e v="#N/A"/>
    <s v="F$2"/>
    <s v="F$2:F$45"/>
    <n v="2"/>
    <n v="45"/>
  </r>
  <r>
    <n v="813"/>
    <n v="765"/>
    <x v="20"/>
    <x v="4"/>
    <x v="0"/>
    <n v="1427"/>
    <n v="23"/>
    <s v="Краснодарский край 2022"/>
    <n v="3901.3"/>
    <s v="РФ 2022"/>
    <n v="44096.6"/>
    <n v="19"/>
    <e v="#N/A"/>
    <s v="F$794"/>
    <s v="F$794:F$837"/>
    <n v="794"/>
    <n v="837"/>
  </r>
  <r>
    <n v="65"/>
    <n v="766"/>
    <x v="20"/>
    <x v="5"/>
    <x v="0"/>
    <n v="1525"/>
    <n v="23"/>
    <s v="Краснодарский край 2022"/>
    <n v="4080.4"/>
    <s v="РФ 2022"/>
    <n v="46569.599999999999"/>
    <n v="19"/>
    <e v="#N/A"/>
    <s v="F$46"/>
    <s v="F$46:F$89"/>
    <n v="46"/>
    <n v="89"/>
  </r>
  <r>
    <n v="417"/>
    <n v="767"/>
    <x v="20"/>
    <x v="6"/>
    <x v="0"/>
    <n v="15.7"/>
    <n v="26"/>
    <s v="Краснодарский край 2022"/>
    <n v="35.1"/>
    <s v="РФ 2022"/>
    <n v="27.2"/>
    <n v="19"/>
    <e v="#N/A"/>
    <s v="F$398"/>
    <s v="F$398:F$441"/>
    <n v="398"/>
    <n v="441"/>
  </r>
  <r>
    <n v="329"/>
    <n v="768"/>
    <x v="20"/>
    <x v="7"/>
    <x v="0"/>
    <n v="239"/>
    <n v="10"/>
    <s v="Краснодарский край 2022"/>
    <n v="225.2"/>
    <s v="РФ 2022"/>
    <n v="2573.6"/>
    <n v="19"/>
    <e v="#N/A"/>
    <s v="F$310"/>
    <s v="F$310:F$353"/>
    <n v="310"/>
    <n v="353"/>
  </r>
  <r>
    <n v="153"/>
    <n v="769"/>
    <x v="20"/>
    <x v="8"/>
    <x v="0"/>
    <n v="0.74"/>
    <n v="9"/>
    <s v="Краснодарский край 2022"/>
    <n v="0"/>
    <s v="РФ 2022"/>
    <s v="-"/>
    <n v="19"/>
    <e v="#N/A"/>
    <s v="F$134"/>
    <s v="F$134:F$177"/>
    <n v="134"/>
    <n v="177"/>
  </r>
  <r>
    <n v="549"/>
    <n v="770"/>
    <x v="20"/>
    <x v="9"/>
    <x v="0"/>
    <n v="24"/>
    <n v="12"/>
    <s v="Краснодарский край 2022"/>
    <n v="25.4"/>
    <s v="РФ 2022"/>
    <s v="-"/>
    <n v="19"/>
    <e v="#N/A"/>
    <s v="F$530"/>
    <s v="F$530:F$573"/>
    <n v="530"/>
    <n v="573"/>
  </r>
  <r>
    <n v="593"/>
    <n v="771"/>
    <x v="20"/>
    <x v="10"/>
    <x v="0"/>
    <n v="59"/>
    <n v="14"/>
    <s v="Краснодарский край 2022"/>
    <n v="62.9"/>
    <s v="РФ 2022"/>
    <s v="-"/>
    <n v="19"/>
    <e v="#N/A"/>
    <s v="F$574"/>
    <s v="F$574:F$617"/>
    <n v="574"/>
    <n v="617"/>
  </r>
  <r>
    <n v="681"/>
    <n v="772"/>
    <x v="20"/>
    <x v="11"/>
    <x v="0"/>
    <n v="24"/>
    <n v="16"/>
    <s v="Краснодарский край 2022"/>
    <n v="32.1"/>
    <s v="РФ 2022"/>
    <n v="35.9"/>
    <n v="19"/>
    <e v="#N/A"/>
    <s v="F$662"/>
    <s v="F$662:F$705"/>
    <n v="662"/>
    <n v="705"/>
  </r>
  <r>
    <n v="637"/>
    <n v="773"/>
    <x v="20"/>
    <x v="12"/>
    <x v="0"/>
    <n v="10"/>
    <n v="14"/>
    <s v="Краснодарский край 2022"/>
    <n v="13.7"/>
    <s v="РФ 2022"/>
    <n v="42.8"/>
    <n v="19"/>
    <e v="#N/A"/>
    <s v="F$618"/>
    <s v="F$618:F$661"/>
    <n v="618"/>
    <n v="661"/>
  </r>
  <r>
    <n v="725"/>
    <n v="774"/>
    <x v="20"/>
    <x v="13"/>
    <x v="0"/>
    <n v="0.2"/>
    <n v="7"/>
    <s v="Краснодарский край 2022"/>
    <n v="0"/>
    <s v="РФ 2022"/>
    <s v="-"/>
    <n v="19"/>
    <n v="32"/>
    <s v="F$706"/>
    <s v="F$706:F$749"/>
    <n v="706"/>
    <n v="749"/>
  </r>
  <r>
    <n v="461"/>
    <n v="775"/>
    <x v="20"/>
    <x v="14"/>
    <x v="0"/>
    <n v="0.2"/>
    <n v="4"/>
    <s v="Краснодарский край 2022"/>
    <n v="0.2"/>
    <s v="РФ 2022"/>
    <s v="-"/>
    <n v="19"/>
    <n v="36"/>
    <s v="F$442"/>
    <s v="F$442:F$485"/>
    <n v="442"/>
    <n v="485"/>
  </r>
  <r>
    <n v="505"/>
    <n v="776"/>
    <x v="20"/>
    <x v="15"/>
    <x v="0"/>
    <n v="1.2"/>
    <n v="6"/>
    <s v="Краснодарский край 2022"/>
    <n v="0.6"/>
    <s v="РФ 2022"/>
    <n v="0.2"/>
    <n v="19"/>
    <e v="#N/A"/>
    <s v="F$486"/>
    <s v="F$486:F$529"/>
    <n v="486"/>
    <n v="529"/>
  </r>
  <r>
    <n v="373"/>
    <n v="777"/>
    <x v="20"/>
    <x v="16"/>
    <x v="0"/>
    <n v="2.5"/>
    <n v="4"/>
    <s v="Краснодарский край 2022"/>
    <n v="1.9"/>
    <s v="РФ 2022"/>
    <n v="1.5"/>
    <n v="19"/>
    <e v="#N/A"/>
    <s v="F$354"/>
    <s v="F$354:F$397"/>
    <n v="354"/>
    <n v="397"/>
  </r>
  <r>
    <n v="109"/>
    <n v="778"/>
    <x v="20"/>
    <x v="17"/>
    <x v="0"/>
    <n v="1"/>
    <n v="5"/>
    <s v="Краснодарский край 2022"/>
    <n v="1.1000000000000001"/>
    <s v="РФ 2022"/>
    <n v="30.3"/>
    <n v="19"/>
    <e v="#N/A"/>
    <s v="F$90"/>
    <s v="F$90:F$133"/>
    <n v="90"/>
    <n v="133"/>
  </r>
  <r>
    <n v="197"/>
    <n v="779"/>
    <x v="20"/>
    <x v="18"/>
    <x v="0"/>
    <n v="100"/>
    <n v="1"/>
    <s v="Краснодарский край 2022"/>
    <n v="99.2"/>
    <s v="РФ 2022"/>
    <s v="-"/>
    <n v="19"/>
    <n v="7"/>
    <s v="F$178"/>
    <s v="F$178:F$221"/>
    <n v="178"/>
    <n v="221"/>
  </r>
  <r>
    <n v="1077"/>
    <n v="780"/>
    <x v="20"/>
    <x v="0"/>
    <x v="1"/>
    <n v="20"/>
    <n v="12"/>
    <s v="Краснодарский край 2023"/>
    <n v="24"/>
    <s v="РФ 2023"/>
    <n v="209.5"/>
    <n v="18"/>
    <e v="#N/A"/>
    <s v="F$1058"/>
    <s v="F$1058:F$1101"/>
    <n v="1058"/>
    <n v="1101"/>
  </r>
  <r>
    <n v="1605"/>
    <n v="781"/>
    <x v="20"/>
    <x v="1"/>
    <x v="1"/>
    <n v="100946.00000000001"/>
    <n v="19"/>
    <s v="Краснодарский край 2023"/>
    <n v="131655.9"/>
    <s v="РФ 2023"/>
    <n v="1645476.7"/>
    <n v="18"/>
    <e v="#N/A"/>
    <s v="F$1586"/>
    <s v="F$1586:F$1629"/>
    <n v="1586"/>
    <n v="1629"/>
  </r>
  <r>
    <n v="1121"/>
    <n v="782"/>
    <x v="20"/>
    <x v="2"/>
    <x v="1"/>
    <n v="0.2"/>
    <n v="3"/>
    <s v="Краснодарский край 2023"/>
    <n v="0.2"/>
    <s v="РФ 2023"/>
    <n v="1E-3"/>
    <n v="18"/>
    <n v="32"/>
    <s v="F$1102"/>
    <s v="F$1102:F$1145"/>
    <n v="1102"/>
    <n v="1145"/>
  </r>
  <r>
    <n v="857"/>
    <n v="783"/>
    <x v="20"/>
    <x v="3"/>
    <x v="1"/>
    <n v="75"/>
    <n v="20"/>
    <s v="Краснодарский край 2023"/>
    <n v="147.19999999999999"/>
    <s v="РФ 2023"/>
    <n v="2015"/>
    <n v="18"/>
    <n v="15"/>
    <s v="F$838"/>
    <s v="F$838:F$881"/>
    <n v="838"/>
    <n v="881"/>
  </r>
  <r>
    <n v="1649"/>
    <n v="784"/>
    <x v="20"/>
    <x v="4"/>
    <x v="1"/>
    <n v="1598"/>
    <n v="22"/>
    <s v="Краснодарский край 2023"/>
    <n v="4235.8999999999996"/>
    <s v="РФ 2023"/>
    <n v="45809.4"/>
    <n v="18"/>
    <e v="#N/A"/>
    <s v="F$1630"/>
    <s v="F$1630:F$1673"/>
    <n v="1630"/>
    <n v="1673"/>
  </r>
  <r>
    <n v="901"/>
    <n v="785"/>
    <x v="20"/>
    <x v="5"/>
    <x v="1"/>
    <n v="1693"/>
    <n v="22"/>
    <s v="Краснодарский край 2023"/>
    <n v="4407.1000000000004"/>
    <s v="РФ 2023"/>
    <n v="48033.8"/>
    <n v="18"/>
    <e v="#N/A"/>
    <s v="F$882"/>
    <s v="F$882:F$925"/>
    <n v="882"/>
    <n v="925"/>
  </r>
  <r>
    <n v="1253"/>
    <n v="786"/>
    <x v="20"/>
    <x v="6"/>
    <x v="1"/>
    <n v="16.8"/>
    <n v="27"/>
    <s v="Краснодарский край 2023"/>
    <n v="33.5"/>
    <s v="РФ 2023"/>
    <n v="29.2"/>
    <n v="18"/>
    <e v="#N/A"/>
    <s v="F$1234"/>
    <s v="F$1234:F$1277"/>
    <n v="1234"/>
    <n v="1277"/>
  </r>
  <r>
    <n v="1165"/>
    <n v="787"/>
    <x v="20"/>
    <x v="7"/>
    <x v="1"/>
    <n v="166"/>
    <n v="13"/>
    <s v="Краснодарский край 2023"/>
    <n v="183.4"/>
    <s v="РФ 2023"/>
    <n v="2563.9"/>
    <n v="18"/>
    <e v="#N/A"/>
    <s v="F$1146"/>
    <s v="F$1146:F$1189"/>
    <n v="1146"/>
    <n v="1189"/>
  </r>
  <r>
    <n v="989"/>
    <n v="788"/>
    <x v="20"/>
    <x v="8"/>
    <x v="1"/>
    <n v="0.72"/>
    <n v="10"/>
    <s v="Краснодарский край 2023"/>
    <n v="0"/>
    <s v="РФ 2023"/>
    <s v="-"/>
    <n v="18"/>
    <e v="#N/A"/>
    <s v="F$970"/>
    <s v="F$970:F$1013"/>
    <n v="970"/>
    <n v="1013"/>
  </r>
  <r>
    <n v="1385"/>
    <n v="789"/>
    <x v="20"/>
    <x v="9"/>
    <x v="1"/>
    <n v="31"/>
    <n v="7"/>
    <s v="Краснодарский край 2023"/>
    <n v="28.3"/>
    <s v="РФ 2023"/>
    <s v="-"/>
    <n v="18"/>
    <e v="#N/A"/>
    <s v="F$1366"/>
    <s v="F$1366:F$1409"/>
    <n v="1366"/>
    <n v="1409"/>
  </r>
  <r>
    <n v="1429"/>
    <n v="790"/>
    <x v="20"/>
    <x v="10"/>
    <x v="1"/>
    <n v="31"/>
    <n v="7"/>
    <s v="Краснодарский край 2023"/>
    <n v="39.1"/>
    <s v="РФ 2023"/>
    <s v="-"/>
    <n v="18"/>
    <e v="#N/A"/>
    <s v="F$1410"/>
    <s v="F$1410:F$1453"/>
    <n v="1410"/>
    <n v="1453"/>
  </r>
  <r>
    <n v="1517"/>
    <n v="791"/>
    <x v="20"/>
    <x v="11"/>
    <x v="1"/>
    <n v="50"/>
    <n v="9"/>
    <s v="Краснодарский край 2023"/>
    <n v="43.2"/>
    <s v="РФ 2023"/>
    <n v="39.299999999999997"/>
    <n v="18"/>
    <e v="#N/A"/>
    <s v="F$1498"/>
    <s v="F$1498:F$1541"/>
    <n v="1498"/>
    <n v="1541"/>
  </r>
  <r>
    <n v="1473"/>
    <n v="792"/>
    <x v="20"/>
    <x v="12"/>
    <x v="1"/>
    <n v="0"/>
    <n v="8"/>
    <s v="Краснодарский край 2023"/>
    <n v="2.2000000000000002"/>
    <s v="РФ 2023"/>
    <n v="31.5"/>
    <n v="18"/>
    <n v="34"/>
    <s v="F$1454"/>
    <s v="F$1454:F$1497"/>
    <n v="1454"/>
    <n v="1497"/>
  </r>
  <r>
    <n v="1561"/>
    <n v="793"/>
    <x v="20"/>
    <x v="13"/>
    <x v="1"/>
    <n v="0.3"/>
    <n v="7"/>
    <s v="Краснодарский край 2023"/>
    <n v="0"/>
    <s v="РФ 2023"/>
    <s v="-"/>
    <n v="18"/>
    <n v="34"/>
    <s v="F$1542"/>
    <s v="F$1542:F$1585"/>
    <n v="1542"/>
    <n v="1585"/>
  </r>
  <r>
    <n v="1297"/>
    <n v="794"/>
    <x v="20"/>
    <x v="14"/>
    <x v="1"/>
    <n v="0.3"/>
    <n v="3"/>
    <s v="Краснодарский край 2023"/>
    <n v="0.2"/>
    <s v="РФ 2023"/>
    <s v="-"/>
    <n v="18"/>
    <e v="#N/A"/>
    <s v="F$1278"/>
    <s v="F$1278:F$1321"/>
    <n v="1278"/>
    <n v="1321"/>
  </r>
  <r>
    <n v="1341"/>
    <n v="795"/>
    <x v="20"/>
    <x v="15"/>
    <x v="1"/>
    <n v="0.5"/>
    <n v="2"/>
    <s v="Краснодарский край 2023"/>
    <n v="0.5"/>
    <s v="РФ 2023"/>
    <n v="0.2"/>
    <n v="18"/>
    <n v="26"/>
    <s v="F$1322"/>
    <s v="F$1322:F$1365"/>
    <n v="1322"/>
    <n v="1365"/>
  </r>
  <r>
    <n v="1209"/>
    <n v="796"/>
    <x v="20"/>
    <x v="16"/>
    <x v="1"/>
    <n v="1.6"/>
    <n v="6"/>
    <s v="Краснодарский край 2023"/>
    <n v="1.4"/>
    <s v="РФ 2023"/>
    <n v="1.6"/>
    <n v="18"/>
    <e v="#N/A"/>
    <s v="F$1190"/>
    <s v="F$1190:F$1233"/>
    <n v="1190"/>
    <n v="1233"/>
  </r>
  <r>
    <n v="945"/>
    <n v="797"/>
    <x v="20"/>
    <x v="17"/>
    <x v="1"/>
    <n v="0"/>
    <n v="6"/>
    <s v="Краснодарский край 2023"/>
    <n v="1.1000000000000001"/>
    <s v="РФ 2023"/>
    <n v="32.1"/>
    <n v="18"/>
    <n v="35"/>
    <s v="F$926"/>
    <s v="F$926:F$969"/>
    <n v="926"/>
    <n v="969"/>
  </r>
  <r>
    <n v="1033"/>
    <n v="798"/>
    <x v="20"/>
    <x v="18"/>
    <x v="1"/>
    <n v="100"/>
    <n v="1"/>
    <s v="Краснодарский край 2023"/>
    <n v="99.5"/>
    <s v="РФ 2023"/>
    <s v="-"/>
    <n v="18"/>
    <n v="8"/>
    <s v="F$1014"/>
    <s v="F$1014:F$1057"/>
    <n v="1014"/>
    <n v="1057"/>
  </r>
  <r>
    <n v="242"/>
    <n v="799"/>
    <x v="21"/>
    <x v="0"/>
    <x v="0"/>
    <n v="11"/>
    <n v="21"/>
    <s v="Краснодарский край 2022"/>
    <n v="24.3"/>
    <s v="РФ 2022"/>
    <n v="235.1"/>
    <n v="44"/>
    <e v="#N/A"/>
    <s v="F$222"/>
    <s v="F$222:F$265"/>
    <n v="222"/>
    <n v="265"/>
  </r>
  <r>
    <n v="770"/>
    <n v="800"/>
    <x v="21"/>
    <x v="1"/>
    <x v="0"/>
    <n v="35068"/>
    <n v="43"/>
    <s v="Краснодарский край 2022"/>
    <n v="116149"/>
    <s v="РФ 2022"/>
    <n v="1712442.1"/>
    <n v="44"/>
    <e v="#N/A"/>
    <s v="F$750"/>
    <s v="F$750:F$793"/>
    <n v="750"/>
    <n v="793"/>
  </r>
  <r>
    <n v="286"/>
    <n v="801"/>
    <x v="21"/>
    <x v="2"/>
    <x v="0"/>
    <n v="0.3"/>
    <n v="2"/>
    <s v="Краснодарский край 2022"/>
    <n v="0.2"/>
    <s v="РФ 2022"/>
    <n v="2E-3"/>
    <n v="44"/>
    <n v="33"/>
    <s v="F$266"/>
    <s v="F$266:F$309"/>
    <n v="266"/>
    <n v="309"/>
  </r>
  <r>
    <n v="22"/>
    <n v="802"/>
    <x v="21"/>
    <x v="3"/>
    <x v="0"/>
    <n v="28"/>
    <n v="39"/>
    <s v="Краснодарский край 2022"/>
    <n v="154.69999999999999"/>
    <s v="РФ 2022"/>
    <n v="2237.9"/>
    <n v="44"/>
    <e v="#N/A"/>
    <s v="F$2"/>
    <s v="F$2:F$45"/>
    <n v="2"/>
    <n v="45"/>
  </r>
  <r>
    <n v="814"/>
    <n v="803"/>
    <x v="21"/>
    <x v="4"/>
    <x v="0"/>
    <n v="451"/>
    <n v="39"/>
    <s v="Краснодарский край 2022"/>
    <n v="3901.3"/>
    <s v="РФ 2022"/>
    <n v="44096.6"/>
    <n v="44"/>
    <n v="6"/>
    <s v="F$794"/>
    <s v="F$794:F$837"/>
    <n v="794"/>
    <n v="837"/>
  </r>
  <r>
    <n v="66"/>
    <n v="804"/>
    <x v="21"/>
    <x v="5"/>
    <x v="0"/>
    <n v="490"/>
    <n v="40"/>
    <s v="Краснодарский край 2022"/>
    <n v="4080.4"/>
    <s v="РФ 2022"/>
    <n v="46569.599999999999"/>
    <n v="44"/>
    <e v="#N/A"/>
    <s v="F$46"/>
    <s v="F$46:F$89"/>
    <n v="46"/>
    <n v="89"/>
  </r>
  <r>
    <n v="418"/>
    <n v="805"/>
    <x v="21"/>
    <x v="6"/>
    <x v="0"/>
    <n v="14"/>
    <n v="30"/>
    <s v="Краснодарский край 2022"/>
    <n v="35.1"/>
    <s v="РФ 2022"/>
    <n v="27.2"/>
    <n v="44"/>
    <e v="#N/A"/>
    <s v="F$398"/>
    <s v="F$398:F$441"/>
    <n v="398"/>
    <n v="441"/>
  </r>
  <r>
    <n v="330"/>
    <n v="806"/>
    <x v="21"/>
    <x v="7"/>
    <x v="0"/>
    <n v="58"/>
    <n v="40"/>
    <s v="Краснодарский край 2022"/>
    <n v="225.2"/>
    <s v="РФ 2022"/>
    <n v="2573.6"/>
    <n v="44"/>
    <e v="#N/A"/>
    <s v="F$310"/>
    <s v="F$310:F$353"/>
    <n v="310"/>
    <n v="353"/>
  </r>
  <r>
    <n v="154"/>
    <n v="807"/>
    <x v="21"/>
    <x v="8"/>
    <x v="0"/>
    <n v="0.53"/>
    <n v="26"/>
    <s v="Краснодарский край 2022"/>
    <n v="0"/>
    <s v="РФ 2022"/>
    <s v="-"/>
    <n v="44"/>
    <e v="#N/A"/>
    <s v="F$134"/>
    <s v="F$134:F$177"/>
    <n v="134"/>
    <n v="177"/>
  </r>
  <r>
    <n v="550"/>
    <n v="808"/>
    <x v="21"/>
    <x v="9"/>
    <x v="0"/>
    <n v="11"/>
    <n v="23"/>
    <s v="Краснодарский край 2022"/>
    <n v="25.4"/>
    <s v="РФ 2022"/>
    <s v="-"/>
    <n v="44"/>
    <e v="#N/A"/>
    <s v="F$530"/>
    <s v="F$530:F$573"/>
    <n v="530"/>
    <n v="573"/>
  </r>
  <r>
    <n v="594"/>
    <n v="809"/>
    <x v="21"/>
    <x v="10"/>
    <x v="0"/>
    <n v="23"/>
    <n v="30"/>
    <s v="Краснодарский край 2022"/>
    <n v="62.9"/>
    <s v="РФ 2022"/>
    <s v="-"/>
    <n v="44"/>
    <e v="#N/A"/>
    <s v="F$574"/>
    <s v="F$574:F$617"/>
    <n v="574"/>
    <n v="617"/>
  </r>
  <r>
    <n v="682"/>
    <n v="810"/>
    <x v="21"/>
    <x v="11"/>
    <x v="0"/>
    <n v="7"/>
    <n v="29"/>
    <s v="Краснодарский край 2022"/>
    <n v="32.1"/>
    <s v="РФ 2022"/>
    <n v="35.9"/>
    <n v="44"/>
    <e v="#N/A"/>
    <s v="F$662"/>
    <s v="F$662:F$705"/>
    <n v="662"/>
    <n v="705"/>
  </r>
  <r>
    <n v="638"/>
    <n v="811"/>
    <x v="21"/>
    <x v="12"/>
    <x v="0"/>
    <n v="5"/>
    <n v="19"/>
    <s v="Краснодарский край 2022"/>
    <n v="13.7"/>
    <s v="РФ 2022"/>
    <n v="42.8"/>
    <n v="44"/>
    <n v="23"/>
    <s v="F$618"/>
    <s v="F$618:F$661"/>
    <n v="618"/>
    <n v="661"/>
  </r>
  <r>
    <n v="726"/>
    <n v="812"/>
    <x v="21"/>
    <x v="13"/>
    <x v="0"/>
    <n v="0.2"/>
    <n v="7"/>
    <s v="Краснодарский край 2022"/>
    <n v="0"/>
    <s v="РФ 2022"/>
    <s v="-"/>
    <n v="44"/>
    <n v="32"/>
    <s v="F$706"/>
    <s v="F$706:F$749"/>
    <n v="706"/>
    <n v="749"/>
  </r>
  <r>
    <n v="462"/>
    <n v="813"/>
    <x v="21"/>
    <x v="14"/>
    <x v="0"/>
    <n v="0.3"/>
    <n v="3"/>
    <s v="Краснодарский край 2022"/>
    <n v="0.2"/>
    <s v="РФ 2022"/>
    <s v="-"/>
    <n v="44"/>
    <e v="#N/A"/>
    <s v="F$442"/>
    <s v="F$442:F$485"/>
    <n v="442"/>
    <n v="485"/>
  </r>
  <r>
    <n v="506"/>
    <n v="814"/>
    <x v="21"/>
    <x v="15"/>
    <x v="0"/>
    <n v="1.3"/>
    <n v="5"/>
    <s v="Краснодарский край 2022"/>
    <n v="0.6"/>
    <s v="РФ 2022"/>
    <n v="0.2"/>
    <n v="44"/>
    <n v="28"/>
    <s v="F$486"/>
    <s v="F$486:F$529"/>
    <n v="486"/>
    <n v="529"/>
  </r>
  <r>
    <n v="374"/>
    <n v="815"/>
    <x v="21"/>
    <x v="16"/>
    <x v="0"/>
    <n v="1.7"/>
    <n v="12"/>
    <s v="Краснодарский край 2022"/>
    <n v="1.9"/>
    <s v="РФ 2022"/>
    <n v="1.5"/>
    <n v="44"/>
    <e v="#N/A"/>
    <s v="F$354"/>
    <s v="F$354:F$397"/>
    <n v="354"/>
    <n v="397"/>
  </r>
  <r>
    <n v="110"/>
    <n v="816"/>
    <x v="21"/>
    <x v="17"/>
    <x v="0"/>
    <n v="0"/>
    <n v="6"/>
    <s v="Краснодарский край 2022"/>
    <n v="1.1000000000000001"/>
    <s v="РФ 2022"/>
    <n v="30.3"/>
    <n v="44"/>
    <n v="33"/>
    <s v="F$90"/>
    <s v="F$90:F$133"/>
    <n v="90"/>
    <n v="133"/>
  </r>
  <r>
    <n v="198"/>
    <n v="817"/>
    <x v="21"/>
    <x v="18"/>
    <x v="0"/>
    <n v="83.3"/>
    <n v="8"/>
    <s v="Краснодарский край 2022"/>
    <n v="99.2"/>
    <s v="РФ 2022"/>
    <s v="-"/>
    <n v="44"/>
    <e v="#N/A"/>
    <s v="F$178"/>
    <s v="F$178:F$221"/>
    <n v="178"/>
    <n v="221"/>
  </r>
  <r>
    <n v="1078"/>
    <n v="818"/>
    <x v="21"/>
    <x v="0"/>
    <x v="1"/>
    <n v="11"/>
    <n v="19"/>
    <s v="Краснодарский край 2023"/>
    <n v="24"/>
    <s v="РФ 2023"/>
    <n v="209.5"/>
    <n v="40"/>
    <e v="#N/A"/>
    <s v="F$1058"/>
    <s v="F$1058:F$1101"/>
    <n v="1058"/>
    <n v="1101"/>
  </r>
  <r>
    <n v="1606"/>
    <n v="819"/>
    <x v="21"/>
    <x v="1"/>
    <x v="1"/>
    <n v="33089.000000000007"/>
    <n v="43"/>
    <s v="Краснодарский край 2023"/>
    <n v="131655.9"/>
    <s v="РФ 2023"/>
    <n v="1645476.7"/>
    <n v="40"/>
    <e v="#N/A"/>
    <s v="F$1586"/>
    <s v="F$1586:F$1629"/>
    <n v="1586"/>
    <n v="1629"/>
  </r>
  <r>
    <n v="1122"/>
    <n v="820"/>
    <x v="21"/>
    <x v="2"/>
    <x v="1"/>
    <n v="0.3"/>
    <n v="2"/>
    <s v="Краснодарский край 2023"/>
    <n v="0.2"/>
    <s v="РФ 2023"/>
    <n v="1E-3"/>
    <n v="40"/>
    <n v="31"/>
    <s v="F$1102"/>
    <s v="F$1102:F$1145"/>
    <n v="1102"/>
    <n v="1145"/>
  </r>
  <r>
    <n v="858"/>
    <n v="821"/>
    <x v="21"/>
    <x v="3"/>
    <x v="1"/>
    <n v="29"/>
    <n v="37"/>
    <s v="Краснодарский край 2023"/>
    <n v="147.19999999999999"/>
    <s v="РФ 2023"/>
    <n v="2015"/>
    <n v="40"/>
    <e v="#N/A"/>
    <s v="F$838"/>
    <s v="F$838:F$881"/>
    <n v="838"/>
    <n v="881"/>
  </r>
  <r>
    <n v="1650"/>
    <n v="822"/>
    <x v="21"/>
    <x v="4"/>
    <x v="1"/>
    <n v="476"/>
    <n v="41"/>
    <s v="Краснодарский край 2023"/>
    <n v="4235.8999999999996"/>
    <s v="РФ 2023"/>
    <n v="45809.4"/>
    <n v="40"/>
    <e v="#N/A"/>
    <s v="F$1630"/>
    <s v="F$1630:F$1673"/>
    <n v="1630"/>
    <n v="1673"/>
  </r>
  <r>
    <n v="902"/>
    <n v="823"/>
    <x v="21"/>
    <x v="5"/>
    <x v="1"/>
    <n v="516"/>
    <n v="41"/>
    <s v="Краснодарский край 2023"/>
    <n v="4407.1000000000004"/>
    <s v="РФ 2023"/>
    <n v="48033.8"/>
    <n v="40"/>
    <e v="#N/A"/>
    <s v="F$882"/>
    <s v="F$882:F$925"/>
    <n v="882"/>
    <n v="925"/>
  </r>
  <r>
    <n v="1254"/>
    <n v="824"/>
    <x v="21"/>
    <x v="6"/>
    <x v="1"/>
    <n v="15.6"/>
    <n v="29"/>
    <s v="Краснодарский край 2023"/>
    <n v="33.5"/>
    <s v="РФ 2023"/>
    <n v="29.2"/>
    <n v="40"/>
    <e v="#N/A"/>
    <s v="F$1234"/>
    <s v="F$1234:F$1277"/>
    <n v="1234"/>
    <n v="1277"/>
  </r>
  <r>
    <n v="1166"/>
    <n v="825"/>
    <x v="21"/>
    <x v="7"/>
    <x v="1"/>
    <n v="31"/>
    <n v="42"/>
    <s v="Краснодарский край 2023"/>
    <n v="183.4"/>
    <s v="РФ 2023"/>
    <n v="2563.9"/>
    <n v="40"/>
    <n v="16"/>
    <s v="F$1146"/>
    <s v="F$1146:F$1189"/>
    <n v="1146"/>
    <n v="1189"/>
  </r>
  <r>
    <n v="990"/>
    <n v="826"/>
    <x v="21"/>
    <x v="8"/>
    <x v="1"/>
    <n v="0.6"/>
    <n v="20"/>
    <s v="Краснодарский край 2023"/>
    <n v="0"/>
    <s v="РФ 2023"/>
    <s v="-"/>
    <n v="40"/>
    <e v="#N/A"/>
    <s v="F$970"/>
    <s v="F$970:F$1013"/>
    <n v="970"/>
    <n v="1013"/>
  </r>
  <r>
    <n v="1386"/>
    <n v="827"/>
    <x v="21"/>
    <x v="9"/>
    <x v="1"/>
    <n v="13"/>
    <n v="23"/>
    <s v="Краснодарский край 2023"/>
    <n v="28.3"/>
    <s v="РФ 2023"/>
    <s v="-"/>
    <n v="40"/>
    <e v="#N/A"/>
    <s v="F$1366"/>
    <s v="F$1366:F$1409"/>
    <n v="1366"/>
    <n v="1409"/>
  </r>
  <r>
    <n v="1430"/>
    <n v="828"/>
    <x v="21"/>
    <x v="10"/>
    <x v="1"/>
    <n v="13"/>
    <n v="23"/>
    <s v="Краснодарский край 2023"/>
    <n v="39.1"/>
    <s v="РФ 2023"/>
    <s v="-"/>
    <n v="40"/>
    <e v="#N/A"/>
    <s v="F$1410"/>
    <s v="F$1410:F$1453"/>
    <n v="1410"/>
    <n v="1453"/>
  </r>
  <r>
    <n v="1518"/>
    <n v="829"/>
    <x v="21"/>
    <x v="11"/>
    <x v="1"/>
    <n v="14"/>
    <n v="32"/>
    <s v="Краснодарский край 2023"/>
    <n v="43.2"/>
    <s v="РФ 2023"/>
    <n v="39.299999999999997"/>
    <n v="40"/>
    <e v="#N/A"/>
    <s v="F$1498"/>
    <s v="F$1498:F$1541"/>
    <n v="1498"/>
    <n v="1541"/>
  </r>
  <r>
    <n v="1474"/>
    <n v="830"/>
    <x v="21"/>
    <x v="12"/>
    <x v="1"/>
    <n v="1"/>
    <n v="7"/>
    <s v="Краснодарский край 2023"/>
    <n v="2.2000000000000002"/>
    <s v="РФ 2023"/>
    <n v="31.5"/>
    <n v="40"/>
    <e v="#N/A"/>
    <s v="F$1454"/>
    <s v="F$1454:F$1497"/>
    <n v="1454"/>
    <n v="1497"/>
  </r>
  <r>
    <n v="1562"/>
    <n v="831"/>
    <x v="21"/>
    <x v="13"/>
    <x v="1"/>
    <n v="0.2"/>
    <n v="8"/>
    <s v="Краснодарский край 2023"/>
    <n v="0"/>
    <s v="РФ 2023"/>
    <s v="-"/>
    <n v="40"/>
    <n v="35"/>
    <s v="F$1542"/>
    <s v="F$1542:F$1585"/>
    <n v="1542"/>
    <n v="1585"/>
  </r>
  <r>
    <n v="1298"/>
    <n v="832"/>
    <x v="21"/>
    <x v="14"/>
    <x v="1"/>
    <n v="0.4"/>
    <n v="2"/>
    <s v="Краснодарский край 2023"/>
    <n v="0.2"/>
    <s v="РФ 2023"/>
    <s v="-"/>
    <n v="40"/>
    <n v="32"/>
    <s v="F$1278"/>
    <s v="F$1278:F$1321"/>
    <n v="1278"/>
    <n v="1321"/>
  </r>
  <r>
    <n v="1342"/>
    <n v="833"/>
    <x v="21"/>
    <x v="15"/>
    <x v="1"/>
    <n v="0.5"/>
    <n v="2"/>
    <s v="Краснодарский край 2023"/>
    <n v="0.5"/>
    <s v="РФ 2023"/>
    <n v="0.2"/>
    <n v="40"/>
    <n v="26"/>
    <s v="F$1322"/>
    <s v="F$1322:F$1365"/>
    <n v="1322"/>
    <n v="1365"/>
  </r>
  <r>
    <n v="1210"/>
    <n v="834"/>
    <x v="21"/>
    <x v="16"/>
    <x v="1"/>
    <n v="0.9"/>
    <n v="13"/>
    <s v="Краснодарский край 2023"/>
    <n v="1.4"/>
    <s v="РФ 2023"/>
    <n v="1.6"/>
    <n v="40"/>
    <e v="#N/A"/>
    <s v="F$1190"/>
    <s v="F$1190:F$1233"/>
    <n v="1190"/>
    <n v="1233"/>
  </r>
  <r>
    <n v="946"/>
    <n v="835"/>
    <x v="21"/>
    <x v="17"/>
    <x v="1"/>
    <n v="0"/>
    <n v="6"/>
    <s v="Краснодарский край 2023"/>
    <n v="1.1000000000000001"/>
    <s v="РФ 2023"/>
    <n v="32.1"/>
    <n v="40"/>
    <n v="35"/>
    <s v="F$926"/>
    <s v="F$926:F$969"/>
    <n v="926"/>
    <n v="969"/>
  </r>
  <r>
    <n v="1034"/>
    <n v="836"/>
    <x v="21"/>
    <x v="18"/>
    <x v="1"/>
    <n v="95.8"/>
    <n v="4"/>
    <s v="Краснодарский край 2023"/>
    <n v="99.5"/>
    <s v="РФ 2023"/>
    <s v="-"/>
    <n v="40"/>
    <e v="#N/A"/>
    <s v="F$1014"/>
    <s v="F$1014:F$1057"/>
    <n v="1014"/>
    <n v="1057"/>
  </r>
  <r>
    <n v="243"/>
    <n v="837"/>
    <x v="22"/>
    <x v="0"/>
    <x v="0"/>
    <n v="23"/>
    <n v="10"/>
    <s v="Краснодарский край 2022"/>
    <n v="24.3"/>
    <s v="РФ 2022"/>
    <n v="235.1"/>
    <n v="13"/>
    <n v="16"/>
    <s v="F$222"/>
    <s v="F$222:F$265"/>
    <n v="222"/>
    <n v="265"/>
  </r>
  <r>
    <n v="771"/>
    <n v="838"/>
    <x v="22"/>
    <x v="1"/>
    <x v="0"/>
    <n v="126048"/>
    <n v="8"/>
    <s v="Краснодарский край 2022"/>
    <n v="116149"/>
    <s v="РФ 2022"/>
    <n v="1712442.1"/>
    <n v="13"/>
    <e v="#N/A"/>
    <s v="F$750"/>
    <s v="F$750:F$793"/>
    <n v="750"/>
    <n v="793"/>
  </r>
  <r>
    <n v="287"/>
    <n v="839"/>
    <x v="22"/>
    <x v="2"/>
    <x v="0"/>
    <n v="0.2"/>
    <n v="3"/>
    <s v="Краснодарский край 2022"/>
    <n v="0.2"/>
    <s v="РФ 2022"/>
    <n v="2E-3"/>
    <n v="13"/>
    <n v="34"/>
    <s v="F$266"/>
    <s v="F$266:F$309"/>
    <n v="266"/>
    <n v="309"/>
  </r>
  <r>
    <n v="23"/>
    <n v="840"/>
    <x v="22"/>
    <x v="3"/>
    <x v="0"/>
    <n v="99"/>
    <n v="14"/>
    <s v="Краснодарский край 2022"/>
    <n v="154.69999999999999"/>
    <s v="РФ 2022"/>
    <n v="2237.9"/>
    <n v="13"/>
    <e v="#N/A"/>
    <s v="F$2"/>
    <s v="F$2:F$45"/>
    <n v="2"/>
    <n v="45"/>
  </r>
  <r>
    <n v="815"/>
    <n v="841"/>
    <x v="22"/>
    <x v="4"/>
    <x v="0"/>
    <n v="1957"/>
    <n v="15"/>
    <s v="Краснодарский край 2022"/>
    <n v="3901.3"/>
    <s v="РФ 2022"/>
    <n v="44096.6"/>
    <n v="13"/>
    <e v="#N/A"/>
    <s v="F$794"/>
    <s v="F$794:F$837"/>
    <n v="794"/>
    <n v="837"/>
  </r>
  <r>
    <n v="67"/>
    <n v="842"/>
    <x v="22"/>
    <x v="5"/>
    <x v="0"/>
    <n v="2079"/>
    <n v="15"/>
    <s v="Краснодарский край 2022"/>
    <n v="4080.4"/>
    <s v="РФ 2022"/>
    <n v="46569.599999999999"/>
    <n v="13"/>
    <e v="#N/A"/>
    <s v="F$46"/>
    <s v="F$46:F$89"/>
    <n v="46"/>
    <n v="89"/>
  </r>
  <r>
    <n v="419"/>
    <n v="843"/>
    <x v="22"/>
    <x v="6"/>
    <x v="0"/>
    <n v="16.5"/>
    <n v="22"/>
    <s v="Краснодарский край 2022"/>
    <n v="35.1"/>
    <s v="РФ 2022"/>
    <n v="27.2"/>
    <n v="13"/>
    <e v="#N/A"/>
    <s v="F$398"/>
    <s v="F$398:F$441"/>
    <n v="398"/>
    <n v="441"/>
  </r>
  <r>
    <n v="331"/>
    <n v="844"/>
    <x v="22"/>
    <x v="7"/>
    <x v="0"/>
    <n v="242"/>
    <n v="9"/>
    <s v="Краснодарский край 2022"/>
    <n v="225.2"/>
    <s v="РФ 2022"/>
    <n v="2573.6"/>
    <n v="13"/>
    <e v="#N/A"/>
    <s v="F$310"/>
    <s v="F$310:F$353"/>
    <n v="310"/>
    <n v="353"/>
  </r>
  <r>
    <n v="155"/>
    <n v="845"/>
    <x v="22"/>
    <x v="8"/>
    <x v="0"/>
    <n v="0.59"/>
    <n v="23"/>
    <s v="Краснодарский край 2022"/>
    <n v="0"/>
    <s v="РФ 2022"/>
    <s v="-"/>
    <n v="13"/>
    <e v="#N/A"/>
    <s v="F$134"/>
    <s v="F$134:F$177"/>
    <n v="134"/>
    <n v="177"/>
  </r>
  <r>
    <n v="551"/>
    <n v="846"/>
    <x v="22"/>
    <x v="9"/>
    <x v="0"/>
    <n v="34"/>
    <n v="6"/>
    <s v="Краснодарский край 2022"/>
    <n v="25.4"/>
    <s v="РФ 2022"/>
    <s v="-"/>
    <n v="13"/>
    <e v="#N/A"/>
    <s v="F$530"/>
    <s v="F$530:F$573"/>
    <n v="530"/>
    <n v="573"/>
  </r>
  <r>
    <n v="595"/>
    <n v="847"/>
    <x v="22"/>
    <x v="10"/>
    <x v="0"/>
    <n v="75"/>
    <n v="7"/>
    <s v="Краснодарский край 2022"/>
    <n v="62.9"/>
    <s v="РФ 2022"/>
    <s v="-"/>
    <n v="13"/>
    <e v="#N/A"/>
    <s v="F$574"/>
    <s v="F$574:F$617"/>
    <n v="574"/>
    <n v="617"/>
  </r>
  <r>
    <n v="683"/>
    <n v="848"/>
    <x v="22"/>
    <x v="11"/>
    <x v="0"/>
    <n v="41"/>
    <n v="9"/>
    <s v="Краснодарский край 2022"/>
    <n v="32.1"/>
    <s v="РФ 2022"/>
    <n v="35.9"/>
    <n v="13"/>
    <e v="#N/A"/>
    <s v="F$662"/>
    <s v="F$662:F$705"/>
    <n v="662"/>
    <n v="705"/>
  </r>
  <r>
    <n v="639"/>
    <n v="849"/>
    <x v="22"/>
    <x v="12"/>
    <x v="0"/>
    <n v="11"/>
    <n v="13"/>
    <s v="Краснодарский край 2022"/>
    <n v="13.7"/>
    <s v="РФ 2022"/>
    <n v="42.8"/>
    <n v="13"/>
    <e v="#N/A"/>
    <s v="F$618"/>
    <s v="F$618:F$661"/>
    <n v="618"/>
    <n v="661"/>
  </r>
  <r>
    <n v="727"/>
    <n v="850"/>
    <x v="22"/>
    <x v="13"/>
    <x v="0"/>
    <n v="0.3"/>
    <n v="6"/>
    <s v="Краснодарский край 2022"/>
    <n v="0"/>
    <s v="РФ 2022"/>
    <s v="-"/>
    <n v="13"/>
    <n v="31"/>
    <s v="F$706"/>
    <s v="F$706:F$749"/>
    <n v="706"/>
    <n v="749"/>
  </r>
  <r>
    <n v="463"/>
    <n v="851"/>
    <x v="22"/>
    <x v="14"/>
    <x v="0"/>
    <n v="0.3"/>
    <n v="3"/>
    <s v="Краснодарский край 2022"/>
    <n v="0.2"/>
    <s v="РФ 2022"/>
    <s v="-"/>
    <n v="13"/>
    <e v="#N/A"/>
    <s v="F$442"/>
    <s v="F$442:F$485"/>
    <n v="442"/>
    <n v="485"/>
  </r>
  <r>
    <n v="507"/>
    <n v="852"/>
    <x v="22"/>
    <x v="15"/>
    <x v="0"/>
    <n v="1.2"/>
    <n v="6"/>
    <s v="Краснодарский край 2022"/>
    <n v="0.6"/>
    <s v="РФ 2022"/>
    <n v="0.2"/>
    <n v="13"/>
    <e v="#N/A"/>
    <s v="F$486"/>
    <s v="F$486:F$529"/>
    <n v="486"/>
    <n v="529"/>
  </r>
  <r>
    <n v="375"/>
    <n v="853"/>
    <x v="22"/>
    <x v="16"/>
    <x v="0"/>
    <n v="1.9"/>
    <n v="10"/>
    <s v="Краснодарский край 2022"/>
    <n v="1.9"/>
    <s v="РФ 2022"/>
    <n v="1.5"/>
    <n v="13"/>
    <e v="#N/A"/>
    <s v="F$354"/>
    <s v="F$354:F$397"/>
    <n v="354"/>
    <n v="397"/>
  </r>
  <r>
    <n v="111"/>
    <n v="854"/>
    <x v="22"/>
    <x v="17"/>
    <x v="0"/>
    <n v="0"/>
    <n v="6"/>
    <s v="Краснодарский край 2022"/>
    <n v="1.1000000000000001"/>
    <s v="РФ 2022"/>
    <n v="30.3"/>
    <n v="13"/>
    <n v="33"/>
    <s v="F$90"/>
    <s v="F$90:F$133"/>
    <n v="90"/>
    <n v="133"/>
  </r>
  <r>
    <n v="199"/>
    <n v="855"/>
    <x v="22"/>
    <x v="18"/>
    <x v="0"/>
    <n v="100"/>
    <n v="1"/>
    <s v="Краснодарский край 2022"/>
    <n v="99.2"/>
    <s v="РФ 2022"/>
    <s v="-"/>
    <n v="13"/>
    <n v="7"/>
    <s v="F$178"/>
    <s v="F$178:F$221"/>
    <n v="178"/>
    <n v="221"/>
  </r>
  <r>
    <n v="1079"/>
    <n v="856"/>
    <x v="22"/>
    <x v="0"/>
    <x v="1"/>
    <n v="23"/>
    <n v="9"/>
    <s v="Краснодарский край 2023"/>
    <n v="24"/>
    <s v="РФ 2023"/>
    <n v="209.5"/>
    <n v="10"/>
    <e v="#N/A"/>
    <s v="F$1058"/>
    <s v="F$1058:F$1101"/>
    <n v="1058"/>
    <n v="1101"/>
  </r>
  <r>
    <n v="1607"/>
    <n v="857"/>
    <x v="22"/>
    <x v="1"/>
    <x v="1"/>
    <n v="128812.99999999996"/>
    <n v="9"/>
    <s v="Краснодарский край 2023"/>
    <n v="131655.9"/>
    <s v="РФ 2023"/>
    <n v="1645476.7"/>
    <n v="10"/>
    <e v="#N/A"/>
    <s v="F$1586"/>
    <s v="F$1586:F$1629"/>
    <n v="1586"/>
    <n v="1629"/>
  </r>
  <r>
    <n v="1123"/>
    <n v="858"/>
    <x v="22"/>
    <x v="2"/>
    <x v="1"/>
    <n v="0.2"/>
    <n v="3"/>
    <s v="Краснодарский край 2023"/>
    <n v="0.2"/>
    <s v="РФ 2023"/>
    <n v="1E-3"/>
    <n v="10"/>
    <n v="32"/>
    <s v="F$1102"/>
    <s v="F$1102:F$1145"/>
    <n v="1102"/>
    <n v="1145"/>
  </r>
  <r>
    <n v="859"/>
    <n v="859"/>
    <x v="22"/>
    <x v="3"/>
    <x v="1"/>
    <n v="93"/>
    <n v="13"/>
    <s v="Краснодарский край 2023"/>
    <n v="147.19999999999999"/>
    <s v="РФ 2023"/>
    <n v="2015"/>
    <n v="10"/>
    <n v="14"/>
    <s v="F$838"/>
    <s v="F$838:F$881"/>
    <n v="838"/>
    <n v="881"/>
  </r>
  <r>
    <n v="1651"/>
    <n v="860"/>
    <x v="22"/>
    <x v="4"/>
    <x v="1"/>
    <n v="2114"/>
    <n v="15"/>
    <s v="Краснодарский край 2023"/>
    <n v="4235.8999999999996"/>
    <s v="РФ 2023"/>
    <n v="45809.4"/>
    <n v="10"/>
    <e v="#N/A"/>
    <s v="F$1630"/>
    <s v="F$1630:F$1673"/>
    <n v="1630"/>
    <n v="1673"/>
  </r>
  <r>
    <n v="903"/>
    <n v="861"/>
    <x v="22"/>
    <x v="5"/>
    <x v="1"/>
    <n v="2230"/>
    <n v="15"/>
    <s v="Краснодарский край 2023"/>
    <n v="4407.1000000000004"/>
    <s v="РФ 2023"/>
    <n v="48033.8"/>
    <n v="10"/>
    <e v="#N/A"/>
    <s v="F$882"/>
    <s v="F$882:F$925"/>
    <n v="882"/>
    <n v="925"/>
  </r>
  <r>
    <n v="1255"/>
    <n v="862"/>
    <x v="22"/>
    <x v="6"/>
    <x v="1"/>
    <n v="17.3"/>
    <n v="25"/>
    <s v="Краснодарский край 2023"/>
    <n v="33.5"/>
    <s v="РФ 2023"/>
    <n v="29.2"/>
    <n v="10"/>
    <e v="#N/A"/>
    <s v="F$1234"/>
    <s v="F$1234:F$1277"/>
    <n v="1234"/>
    <n v="1277"/>
  </r>
  <r>
    <n v="1167"/>
    <n v="863"/>
    <x v="22"/>
    <x v="7"/>
    <x v="1"/>
    <n v="239"/>
    <n v="7"/>
    <s v="Краснодарский край 2023"/>
    <n v="183.4"/>
    <s v="РФ 2023"/>
    <n v="2563.9"/>
    <n v="10"/>
    <e v="#N/A"/>
    <s v="F$1146"/>
    <s v="F$1146:F$1189"/>
    <n v="1146"/>
    <n v="1189"/>
  </r>
  <r>
    <n v="991"/>
    <n v="864"/>
    <x v="22"/>
    <x v="8"/>
    <x v="1"/>
    <n v="0.56999999999999995"/>
    <n v="21"/>
    <s v="Краснодарский край 2023"/>
    <n v="0"/>
    <s v="РФ 2023"/>
    <s v="-"/>
    <n v="10"/>
    <e v="#N/A"/>
    <s v="F$970"/>
    <s v="F$970:F$1013"/>
    <n v="970"/>
    <n v="1013"/>
  </r>
  <r>
    <n v="1387"/>
    <n v="865"/>
    <x v="22"/>
    <x v="9"/>
    <x v="1"/>
    <n v="37"/>
    <n v="4"/>
    <s v="Краснодарский край 2023"/>
    <n v="28.3"/>
    <s v="РФ 2023"/>
    <s v="-"/>
    <n v="10"/>
    <n v="11"/>
    <s v="F$1366"/>
    <s v="F$1366:F$1409"/>
    <n v="1366"/>
    <n v="1409"/>
  </r>
  <r>
    <n v="1431"/>
    <n v="866"/>
    <x v="22"/>
    <x v="10"/>
    <x v="1"/>
    <n v="37"/>
    <n v="4"/>
    <s v="Краснодарский край 2023"/>
    <n v="39.1"/>
    <s v="РФ 2023"/>
    <s v="-"/>
    <n v="10"/>
    <e v="#N/A"/>
    <s v="F$1410"/>
    <s v="F$1410:F$1453"/>
    <n v="1410"/>
    <n v="1453"/>
  </r>
  <r>
    <n v="1519"/>
    <n v="867"/>
    <x v="22"/>
    <x v="11"/>
    <x v="1"/>
    <n v="62"/>
    <n v="6"/>
    <s v="Краснодарский край 2023"/>
    <n v="43.2"/>
    <s v="РФ 2023"/>
    <n v="39.299999999999997"/>
    <n v="10"/>
    <e v="#N/A"/>
    <s v="F$1498"/>
    <s v="F$1498:F$1541"/>
    <n v="1498"/>
    <n v="1541"/>
  </r>
  <r>
    <n v="1475"/>
    <n v="868"/>
    <x v="22"/>
    <x v="12"/>
    <x v="1"/>
    <n v="3"/>
    <n v="5"/>
    <s v="Краснодарский край 2023"/>
    <n v="2.2000000000000002"/>
    <s v="РФ 2023"/>
    <n v="31.5"/>
    <n v="10"/>
    <e v="#N/A"/>
    <s v="F$1454"/>
    <s v="F$1454:F$1497"/>
    <n v="1454"/>
    <n v="1497"/>
  </r>
  <r>
    <n v="1563"/>
    <n v="869"/>
    <x v="22"/>
    <x v="13"/>
    <x v="1"/>
    <n v="0.5"/>
    <n v="5"/>
    <s v="Краснодарский край 2023"/>
    <n v="0"/>
    <s v="РФ 2023"/>
    <s v="-"/>
    <n v="10"/>
    <e v="#N/A"/>
    <s v="F$1542"/>
    <s v="F$1542:F$1585"/>
    <n v="1542"/>
    <n v="1585"/>
  </r>
  <r>
    <n v="1299"/>
    <n v="870"/>
    <x v="22"/>
    <x v="14"/>
    <x v="1"/>
    <n v="0.3"/>
    <n v="3"/>
    <s v="Краснодарский край 2023"/>
    <n v="0.2"/>
    <s v="РФ 2023"/>
    <s v="-"/>
    <n v="10"/>
    <e v="#N/A"/>
    <s v="F$1278"/>
    <s v="F$1278:F$1321"/>
    <n v="1278"/>
    <n v="1321"/>
  </r>
  <r>
    <n v="1343"/>
    <n v="871"/>
    <x v="22"/>
    <x v="15"/>
    <x v="1"/>
    <n v="0.5"/>
    <n v="2"/>
    <s v="Краснодарский край 2023"/>
    <n v="0.5"/>
    <s v="РФ 2023"/>
    <n v="0.2"/>
    <n v="10"/>
    <n v="26"/>
    <s v="F$1322"/>
    <s v="F$1322:F$1365"/>
    <n v="1322"/>
    <n v="1365"/>
  </r>
  <r>
    <n v="1211"/>
    <n v="872"/>
    <x v="22"/>
    <x v="16"/>
    <x v="1"/>
    <n v="1.9"/>
    <n v="3"/>
    <s v="Краснодарский край 2023"/>
    <n v="1.4"/>
    <s v="РФ 2023"/>
    <n v="1.6"/>
    <n v="10"/>
    <e v="#N/A"/>
    <s v="F$1190"/>
    <s v="F$1190:F$1233"/>
    <n v="1190"/>
    <n v="1233"/>
  </r>
  <r>
    <n v="947"/>
    <n v="873"/>
    <x v="22"/>
    <x v="17"/>
    <x v="1"/>
    <n v="0"/>
    <n v="6"/>
    <s v="Краснодарский край 2023"/>
    <n v="1.1000000000000001"/>
    <s v="РФ 2023"/>
    <n v="32.1"/>
    <n v="10"/>
    <n v="35"/>
    <s v="F$926"/>
    <s v="F$926:F$969"/>
    <n v="926"/>
    <n v="969"/>
  </r>
  <r>
    <n v="1035"/>
    <n v="874"/>
    <x v="22"/>
    <x v="18"/>
    <x v="1"/>
    <n v="100"/>
    <n v="1"/>
    <s v="Краснодарский край 2023"/>
    <n v="99.5"/>
    <s v="РФ 2023"/>
    <s v="-"/>
    <n v="10"/>
    <n v="8"/>
    <s v="F$1014"/>
    <s v="F$1014:F$1057"/>
    <n v="1014"/>
    <n v="1057"/>
  </r>
  <r>
    <n v="244"/>
    <n v="875"/>
    <x v="23"/>
    <x v="0"/>
    <x v="0"/>
    <n v="19"/>
    <n v="14"/>
    <s v="Краснодарский край 2022"/>
    <n v="24.3"/>
    <s v="РФ 2022"/>
    <n v="235.1"/>
    <n v="20"/>
    <e v="#N/A"/>
    <s v="F$222"/>
    <s v="F$222:F$265"/>
    <n v="222"/>
    <n v="265"/>
  </r>
  <r>
    <n v="772"/>
    <n v="876"/>
    <x v="23"/>
    <x v="1"/>
    <x v="0"/>
    <n v="99715.000000000015"/>
    <n v="18"/>
    <s v="Краснодарский край 2022"/>
    <n v="116149"/>
    <s v="РФ 2022"/>
    <n v="1712442.1"/>
    <n v="20"/>
    <e v="#N/A"/>
    <s v="F$750"/>
    <s v="F$750:F$793"/>
    <n v="750"/>
    <n v="793"/>
  </r>
  <r>
    <n v="288"/>
    <n v="877"/>
    <x v="23"/>
    <x v="2"/>
    <x v="0"/>
    <n v="0.2"/>
    <n v="3"/>
    <s v="Краснодарский край 2022"/>
    <n v="0.2"/>
    <s v="РФ 2022"/>
    <n v="2E-3"/>
    <n v="20"/>
    <n v="34"/>
    <s v="F$266"/>
    <s v="F$266:F$309"/>
    <n v="266"/>
    <n v="309"/>
  </r>
  <r>
    <n v="24"/>
    <n v="878"/>
    <x v="23"/>
    <x v="3"/>
    <x v="0"/>
    <n v="68"/>
    <n v="26"/>
    <s v="Краснодарский край 2022"/>
    <n v="154.69999999999999"/>
    <s v="РФ 2022"/>
    <n v="2237.9"/>
    <n v="20"/>
    <e v="#N/A"/>
    <s v="F$2"/>
    <s v="F$2:F$45"/>
    <n v="2"/>
    <n v="45"/>
  </r>
  <r>
    <n v="816"/>
    <n v="879"/>
    <x v="23"/>
    <x v="4"/>
    <x v="0"/>
    <n v="1272"/>
    <n v="25"/>
    <s v="Краснодарский край 2022"/>
    <n v="3901.3"/>
    <s v="РФ 2022"/>
    <n v="44096.6"/>
    <n v="20"/>
    <e v="#N/A"/>
    <s v="F$794"/>
    <s v="F$794:F$837"/>
    <n v="794"/>
    <n v="837"/>
  </r>
  <r>
    <n v="68"/>
    <n v="880"/>
    <x v="23"/>
    <x v="5"/>
    <x v="0"/>
    <n v="1359"/>
    <n v="25"/>
    <s v="Краснодарский край 2022"/>
    <n v="4080.4"/>
    <s v="РФ 2022"/>
    <n v="46569.599999999999"/>
    <n v="20"/>
    <e v="#N/A"/>
    <s v="F$46"/>
    <s v="F$46:F$89"/>
    <n v="46"/>
    <n v="89"/>
  </r>
  <r>
    <n v="420"/>
    <n v="881"/>
    <x v="23"/>
    <x v="6"/>
    <x v="0"/>
    <n v="13.6"/>
    <n v="31"/>
    <s v="Краснодарский край 2022"/>
    <n v="35.1"/>
    <s v="РФ 2022"/>
    <n v="27.2"/>
    <n v="20"/>
    <e v="#N/A"/>
    <s v="F$398"/>
    <s v="F$398:F$441"/>
    <n v="398"/>
    <n v="441"/>
  </r>
  <r>
    <n v="332"/>
    <n v="882"/>
    <x v="23"/>
    <x v="7"/>
    <x v="0"/>
    <n v="331"/>
    <n v="4"/>
    <s v="Краснодарский край 2022"/>
    <n v="225.2"/>
    <s v="РФ 2022"/>
    <n v="2573.6"/>
    <n v="20"/>
    <e v="#N/A"/>
    <s v="F$310"/>
    <s v="F$310:F$353"/>
    <n v="310"/>
    <n v="353"/>
  </r>
  <r>
    <n v="156"/>
    <n v="883"/>
    <x v="23"/>
    <x v="8"/>
    <x v="0"/>
    <n v="0.79"/>
    <n v="6"/>
    <s v="Краснодарский край 2022"/>
    <n v="0"/>
    <s v="РФ 2022"/>
    <s v="-"/>
    <n v="20"/>
    <e v="#N/A"/>
    <s v="F$134"/>
    <s v="F$134:F$177"/>
    <n v="134"/>
    <n v="177"/>
  </r>
  <r>
    <n v="552"/>
    <n v="884"/>
    <x v="23"/>
    <x v="9"/>
    <x v="0"/>
    <n v="23"/>
    <n v="13"/>
    <s v="Краснодарский край 2022"/>
    <n v="25.4"/>
    <s v="РФ 2022"/>
    <s v="-"/>
    <n v="20"/>
    <n v="17"/>
    <s v="F$530"/>
    <s v="F$530:F$573"/>
    <n v="530"/>
    <n v="573"/>
  </r>
  <r>
    <n v="596"/>
    <n v="885"/>
    <x v="23"/>
    <x v="10"/>
    <x v="0"/>
    <n v="59"/>
    <n v="14"/>
    <s v="Краснодарский край 2022"/>
    <n v="62.9"/>
    <s v="РФ 2022"/>
    <s v="-"/>
    <n v="20"/>
    <e v="#N/A"/>
    <s v="F$574"/>
    <s v="F$574:F$617"/>
    <n v="574"/>
    <n v="617"/>
  </r>
  <r>
    <n v="684"/>
    <n v="886"/>
    <x v="23"/>
    <x v="11"/>
    <x v="0"/>
    <n v="30"/>
    <n v="11"/>
    <s v="Краснодарский край 2022"/>
    <n v="32.1"/>
    <s v="РФ 2022"/>
    <n v="35.9"/>
    <n v="20"/>
    <e v="#N/A"/>
    <s v="F$662"/>
    <s v="F$662:F$705"/>
    <n v="662"/>
    <n v="705"/>
  </r>
  <r>
    <n v="640"/>
    <n v="887"/>
    <x v="23"/>
    <x v="12"/>
    <x v="0"/>
    <n v="6"/>
    <n v="18"/>
    <s v="Краснодарский край 2022"/>
    <n v="13.7"/>
    <s v="РФ 2022"/>
    <n v="42.8"/>
    <n v="20"/>
    <e v="#N/A"/>
    <s v="F$618"/>
    <s v="F$618:F$661"/>
    <n v="618"/>
    <n v="661"/>
  </r>
  <r>
    <n v="728"/>
    <n v="888"/>
    <x v="23"/>
    <x v="13"/>
    <x v="0"/>
    <n v="0.1"/>
    <n v="8"/>
    <s v="Краснодарский край 2022"/>
    <n v="0"/>
    <s v="РФ 2022"/>
    <s v="-"/>
    <n v="20"/>
    <n v="33"/>
    <s v="F$706"/>
    <s v="F$706:F$749"/>
    <n v="706"/>
    <n v="749"/>
  </r>
  <r>
    <n v="464"/>
    <n v="889"/>
    <x v="23"/>
    <x v="14"/>
    <x v="0"/>
    <n v="0.2"/>
    <n v="4"/>
    <s v="Краснодарский край 2022"/>
    <n v="0.2"/>
    <s v="РФ 2022"/>
    <s v="-"/>
    <n v="20"/>
    <n v="36"/>
    <s v="F$442"/>
    <s v="F$442:F$485"/>
    <n v="442"/>
    <n v="485"/>
  </r>
  <r>
    <n v="508"/>
    <n v="890"/>
    <x v="23"/>
    <x v="15"/>
    <x v="0"/>
    <n v="1.1000000000000001"/>
    <n v="7"/>
    <s v="Краснодарский край 2022"/>
    <n v="0.6"/>
    <s v="РФ 2022"/>
    <n v="0.2"/>
    <n v="20"/>
    <e v="#N/A"/>
    <s v="F$486"/>
    <s v="F$486:F$529"/>
    <n v="486"/>
    <n v="529"/>
  </r>
  <r>
    <n v="376"/>
    <n v="891"/>
    <x v="23"/>
    <x v="16"/>
    <x v="0"/>
    <n v="3.3"/>
    <n v="1"/>
    <s v="Краснодарский край 2022"/>
    <n v="1.9"/>
    <s v="РФ 2022"/>
    <n v="1.5"/>
    <n v="20"/>
    <e v="#N/A"/>
    <s v="F$354"/>
    <s v="F$354:F$397"/>
    <n v="354"/>
    <n v="397"/>
  </r>
  <r>
    <n v="112"/>
    <n v="892"/>
    <x v="23"/>
    <x v="17"/>
    <x v="0"/>
    <n v="0"/>
    <n v="6"/>
    <s v="Краснодарский край 2022"/>
    <n v="1.1000000000000001"/>
    <s v="РФ 2022"/>
    <n v="30.3"/>
    <n v="20"/>
    <n v="33"/>
    <s v="F$90"/>
    <s v="F$90:F$133"/>
    <n v="90"/>
    <n v="133"/>
  </r>
  <r>
    <n v="200"/>
    <n v="893"/>
    <x v="23"/>
    <x v="18"/>
    <x v="0"/>
    <n v="100"/>
    <n v="1"/>
    <s v="Краснодарский край 2022"/>
    <n v="99.2"/>
    <s v="РФ 2022"/>
    <s v="-"/>
    <n v="20"/>
    <n v="7"/>
    <s v="F$178"/>
    <s v="F$178:F$221"/>
    <n v="178"/>
    <n v="221"/>
  </r>
  <r>
    <n v="1080"/>
    <n v="894"/>
    <x v="23"/>
    <x v="0"/>
    <x v="1"/>
    <n v="19"/>
    <n v="13"/>
    <s v="Краснодарский край 2023"/>
    <n v="24"/>
    <s v="РФ 2023"/>
    <n v="209.5"/>
    <n v="19"/>
    <e v="#N/A"/>
    <s v="F$1058"/>
    <s v="F$1058:F$1101"/>
    <n v="1058"/>
    <n v="1101"/>
  </r>
  <r>
    <n v="1608"/>
    <n v="895"/>
    <x v="23"/>
    <x v="1"/>
    <x v="1"/>
    <n v="100834"/>
    <n v="20"/>
    <s v="Краснодарский край 2023"/>
    <n v="131655.9"/>
    <s v="РФ 2023"/>
    <n v="1645476.7"/>
    <n v="19"/>
    <e v="#N/A"/>
    <s v="F$1586"/>
    <s v="F$1586:F$1629"/>
    <n v="1586"/>
    <n v="1629"/>
  </r>
  <r>
    <n v="1124"/>
    <n v="896"/>
    <x v="23"/>
    <x v="2"/>
    <x v="1"/>
    <n v="0.2"/>
    <n v="3"/>
    <s v="Краснодарский край 2023"/>
    <n v="0.2"/>
    <s v="РФ 2023"/>
    <n v="1E-3"/>
    <n v="19"/>
    <n v="32"/>
    <s v="F$1102"/>
    <s v="F$1102:F$1145"/>
    <n v="1102"/>
    <n v="1145"/>
  </r>
  <r>
    <n v="860"/>
    <n v="897"/>
    <x v="23"/>
    <x v="3"/>
    <x v="1"/>
    <n v="66"/>
    <n v="23"/>
    <s v="Краснодарский край 2023"/>
    <n v="147.19999999999999"/>
    <s v="РФ 2023"/>
    <n v="2015"/>
    <n v="19"/>
    <e v="#N/A"/>
    <s v="F$838"/>
    <s v="F$838:F$881"/>
    <n v="838"/>
    <n v="881"/>
  </r>
  <r>
    <n v="1652"/>
    <n v="898"/>
    <x v="23"/>
    <x v="4"/>
    <x v="1"/>
    <n v="1450"/>
    <n v="25"/>
    <s v="Краснодарский край 2023"/>
    <n v="4235.8999999999996"/>
    <s v="РФ 2023"/>
    <n v="45809.4"/>
    <n v="19"/>
    <e v="#N/A"/>
    <s v="F$1630"/>
    <s v="F$1630:F$1673"/>
    <n v="1630"/>
    <n v="1673"/>
  </r>
  <r>
    <n v="904"/>
    <n v="899"/>
    <x v="23"/>
    <x v="5"/>
    <x v="1"/>
    <n v="1535"/>
    <n v="25"/>
    <s v="Краснодарский край 2023"/>
    <n v="4407.1000000000004"/>
    <s v="РФ 2023"/>
    <n v="48033.8"/>
    <n v="19"/>
    <n v="3"/>
    <s v="F$882"/>
    <s v="F$882:F$925"/>
    <n v="882"/>
    <n v="925"/>
  </r>
  <r>
    <n v="1256"/>
    <n v="900"/>
    <x v="23"/>
    <x v="6"/>
    <x v="1"/>
    <n v="15.2"/>
    <n v="32"/>
    <s v="Краснодарский край 2023"/>
    <n v="33.5"/>
    <s v="РФ 2023"/>
    <n v="29.2"/>
    <n v="19"/>
    <e v="#N/A"/>
    <s v="F$1234"/>
    <s v="F$1234:F$1277"/>
    <n v="1234"/>
    <n v="1277"/>
  </r>
  <r>
    <n v="1168"/>
    <n v="901"/>
    <x v="23"/>
    <x v="7"/>
    <x v="1"/>
    <n v="205"/>
    <n v="11"/>
    <s v="Краснодарский край 2023"/>
    <n v="183.4"/>
    <s v="РФ 2023"/>
    <n v="2563.9"/>
    <n v="19"/>
    <e v="#N/A"/>
    <s v="F$1146"/>
    <s v="F$1146:F$1189"/>
    <n v="1146"/>
    <n v="1189"/>
  </r>
  <r>
    <n v="992"/>
    <n v="902"/>
    <x v="23"/>
    <x v="8"/>
    <x v="1"/>
    <n v="0.81"/>
    <n v="4"/>
    <s v="Краснодарский край 2023"/>
    <n v="0"/>
    <s v="РФ 2023"/>
    <s v="-"/>
    <n v="19"/>
    <e v="#N/A"/>
    <s v="F$970"/>
    <s v="F$970:F$1013"/>
    <n v="970"/>
    <n v="1013"/>
  </r>
  <r>
    <n v="1388"/>
    <n v="903"/>
    <x v="23"/>
    <x v="9"/>
    <x v="1"/>
    <n v="30"/>
    <n v="8"/>
    <s v="Краснодарский край 2023"/>
    <n v="28.3"/>
    <s v="РФ 2023"/>
    <s v="-"/>
    <n v="19"/>
    <e v="#N/A"/>
    <s v="F$1366"/>
    <s v="F$1366:F$1409"/>
    <n v="1366"/>
    <n v="1409"/>
  </r>
  <r>
    <n v="1432"/>
    <n v="904"/>
    <x v="23"/>
    <x v="10"/>
    <x v="1"/>
    <n v="30"/>
    <n v="8"/>
    <s v="Краснодарский край 2023"/>
    <n v="39.1"/>
    <s v="РФ 2023"/>
    <s v="-"/>
    <n v="19"/>
    <e v="#N/A"/>
    <s v="F$1410"/>
    <s v="F$1410:F$1453"/>
    <n v="1410"/>
    <n v="1453"/>
  </r>
  <r>
    <n v="1520"/>
    <n v="905"/>
    <x v="23"/>
    <x v="11"/>
    <x v="1"/>
    <n v="30"/>
    <n v="22"/>
    <s v="Краснодарский край 2023"/>
    <n v="43.2"/>
    <s v="РФ 2023"/>
    <n v="39.299999999999997"/>
    <n v="19"/>
    <n v="17"/>
    <s v="F$1498"/>
    <s v="F$1498:F$1541"/>
    <n v="1498"/>
    <n v="1541"/>
  </r>
  <r>
    <n v="1476"/>
    <n v="906"/>
    <x v="23"/>
    <x v="12"/>
    <x v="1"/>
    <n v="4"/>
    <n v="4"/>
    <s v="Краснодарский край 2023"/>
    <n v="2.2000000000000002"/>
    <s v="РФ 2023"/>
    <n v="31.5"/>
    <n v="19"/>
    <e v="#N/A"/>
    <s v="F$1454"/>
    <s v="F$1454:F$1497"/>
    <n v="1454"/>
    <n v="1497"/>
  </r>
  <r>
    <n v="1564"/>
    <n v="907"/>
    <x v="23"/>
    <x v="13"/>
    <x v="1"/>
    <n v="0.2"/>
    <n v="8"/>
    <s v="Краснодарский край 2023"/>
    <n v="0"/>
    <s v="РФ 2023"/>
    <s v="-"/>
    <n v="19"/>
    <n v="35"/>
    <s v="F$1542"/>
    <s v="F$1542:F$1585"/>
    <n v="1542"/>
    <n v="1585"/>
  </r>
  <r>
    <n v="1300"/>
    <n v="908"/>
    <x v="23"/>
    <x v="14"/>
    <x v="1"/>
    <n v="0.3"/>
    <n v="3"/>
    <s v="Краснодарский край 2023"/>
    <n v="0.2"/>
    <s v="РФ 2023"/>
    <s v="-"/>
    <n v="19"/>
    <e v="#N/A"/>
    <s v="F$1278"/>
    <s v="F$1278:F$1321"/>
    <n v="1278"/>
    <n v="1321"/>
  </r>
  <r>
    <n v="1344"/>
    <n v="909"/>
    <x v="23"/>
    <x v="15"/>
    <x v="1"/>
    <n v="0.3"/>
    <n v="4"/>
    <s v="Краснодарский край 2023"/>
    <n v="0.5"/>
    <s v="РФ 2023"/>
    <n v="0.2"/>
    <n v="19"/>
    <n v="28"/>
    <s v="F$1322"/>
    <s v="F$1322:F$1365"/>
    <n v="1322"/>
    <n v="1365"/>
  </r>
  <r>
    <n v="1212"/>
    <n v="910"/>
    <x v="23"/>
    <x v="16"/>
    <x v="1"/>
    <n v="2"/>
    <n v="2"/>
    <s v="Краснодарский край 2023"/>
    <n v="1.4"/>
    <s v="РФ 2023"/>
    <n v="1.6"/>
    <n v="19"/>
    <e v="#N/A"/>
    <s v="F$1190"/>
    <s v="F$1190:F$1233"/>
    <n v="1190"/>
    <n v="1233"/>
  </r>
  <r>
    <n v="948"/>
    <n v="911"/>
    <x v="23"/>
    <x v="17"/>
    <x v="1"/>
    <n v="0"/>
    <n v="6"/>
    <s v="Краснодарский край 2023"/>
    <n v="1.1000000000000001"/>
    <s v="РФ 2023"/>
    <n v="32.1"/>
    <n v="19"/>
    <n v="35"/>
    <s v="F$926"/>
    <s v="F$926:F$969"/>
    <n v="926"/>
    <n v="969"/>
  </r>
  <r>
    <n v="1036"/>
    <n v="912"/>
    <x v="23"/>
    <x v="18"/>
    <x v="1"/>
    <n v="100"/>
    <n v="1"/>
    <s v="Краснодарский край 2023"/>
    <n v="99.5"/>
    <s v="РФ 2023"/>
    <s v="-"/>
    <n v="19"/>
    <n v="8"/>
    <s v="F$1014"/>
    <s v="F$1014:F$1057"/>
    <n v="1014"/>
    <n v="1057"/>
  </r>
  <r>
    <n v="245"/>
    <n v="913"/>
    <x v="24"/>
    <x v="0"/>
    <x v="0"/>
    <n v="14"/>
    <n v="18"/>
    <s v="Краснодарский край 2022"/>
    <n v="24.3"/>
    <s v="РФ 2022"/>
    <n v="235.1"/>
    <n v="25"/>
    <e v="#N/A"/>
    <s v="F$222"/>
    <s v="F$222:F$265"/>
    <n v="222"/>
    <n v="265"/>
  </r>
  <r>
    <n v="773"/>
    <n v="914"/>
    <x v="24"/>
    <x v="1"/>
    <x v="0"/>
    <n v="64128"/>
    <n v="30"/>
    <s v="Краснодарский край 2022"/>
    <n v="116149"/>
    <s v="РФ 2022"/>
    <n v="1712442.1"/>
    <n v="25"/>
    <e v="#N/A"/>
    <s v="F$750"/>
    <s v="F$750:F$793"/>
    <n v="750"/>
    <n v="793"/>
  </r>
  <r>
    <n v="289"/>
    <n v="915"/>
    <x v="24"/>
    <x v="2"/>
    <x v="0"/>
    <n v="0.2"/>
    <n v="3"/>
    <s v="Краснодарский край 2022"/>
    <n v="0.2"/>
    <s v="РФ 2022"/>
    <n v="2E-3"/>
    <n v="25"/>
    <n v="34"/>
    <s v="F$266"/>
    <s v="F$266:F$309"/>
    <n v="266"/>
    <n v="309"/>
  </r>
  <r>
    <n v="25"/>
    <n v="916"/>
    <x v="24"/>
    <x v="3"/>
    <x v="0"/>
    <n v="89"/>
    <n v="20"/>
    <s v="Краснодарский край 2022"/>
    <n v="154.69999999999999"/>
    <s v="РФ 2022"/>
    <n v="2237.9"/>
    <n v="25"/>
    <e v="#N/A"/>
    <s v="F$2"/>
    <s v="F$2:F$45"/>
    <n v="2"/>
    <n v="45"/>
  </r>
  <r>
    <n v="817"/>
    <n v="917"/>
    <x v="24"/>
    <x v="4"/>
    <x v="0"/>
    <n v="1060"/>
    <n v="28"/>
    <s v="Краснодарский край 2022"/>
    <n v="3901.3"/>
    <s v="РФ 2022"/>
    <n v="44096.6"/>
    <n v="25"/>
    <e v="#N/A"/>
    <s v="F$794"/>
    <s v="F$794:F$837"/>
    <n v="794"/>
    <n v="837"/>
  </r>
  <r>
    <n v="69"/>
    <n v="918"/>
    <x v="24"/>
    <x v="5"/>
    <x v="0"/>
    <n v="1163"/>
    <n v="28"/>
    <s v="Краснодарский край 2022"/>
    <n v="4080.4"/>
    <s v="РФ 2022"/>
    <n v="46569.599999999999"/>
    <n v="25"/>
    <e v="#N/A"/>
    <s v="F$46"/>
    <s v="F$46:F$89"/>
    <n v="46"/>
    <n v="89"/>
  </r>
  <r>
    <n v="421"/>
    <n v="919"/>
    <x v="24"/>
    <x v="6"/>
    <x v="0"/>
    <n v="18.100000000000001"/>
    <n v="17"/>
    <s v="Краснодарский край 2022"/>
    <n v="35.1"/>
    <s v="РФ 2022"/>
    <n v="27.2"/>
    <n v="25"/>
    <e v="#N/A"/>
    <s v="F$398"/>
    <s v="F$398:F$441"/>
    <n v="398"/>
    <n v="441"/>
  </r>
  <r>
    <n v="333"/>
    <n v="920"/>
    <x v="24"/>
    <x v="7"/>
    <x v="0"/>
    <n v="141"/>
    <n v="25"/>
    <s v="Краснодарский край 2022"/>
    <n v="225.2"/>
    <s v="РФ 2022"/>
    <n v="2573.6"/>
    <n v="25"/>
    <e v="#N/A"/>
    <s v="F$310"/>
    <s v="F$310:F$353"/>
    <n v="310"/>
    <n v="353"/>
  </r>
  <r>
    <n v="157"/>
    <n v="921"/>
    <x v="24"/>
    <x v="8"/>
    <x v="0"/>
    <n v="0.57999999999999996"/>
    <n v="24"/>
    <s v="Краснодарский край 2022"/>
    <n v="0"/>
    <s v="РФ 2022"/>
    <s v="-"/>
    <n v="25"/>
    <e v="#N/A"/>
    <s v="F$134"/>
    <s v="F$134:F$177"/>
    <n v="134"/>
    <n v="177"/>
  </r>
  <r>
    <n v="553"/>
    <n v="922"/>
    <x v="24"/>
    <x v="9"/>
    <x v="0"/>
    <n v="25"/>
    <n v="11"/>
    <s v="Краснодарский край 2022"/>
    <n v="25.4"/>
    <s v="РФ 2022"/>
    <s v="-"/>
    <n v="25"/>
    <e v="#N/A"/>
    <s v="F$530"/>
    <s v="F$530:F$573"/>
    <n v="530"/>
    <n v="573"/>
  </r>
  <r>
    <n v="597"/>
    <n v="923"/>
    <x v="24"/>
    <x v="10"/>
    <x v="0"/>
    <n v="70"/>
    <n v="10"/>
    <s v="Краснодарский край 2022"/>
    <n v="62.9"/>
    <s v="РФ 2022"/>
    <s v="-"/>
    <n v="25"/>
    <e v="#N/A"/>
    <s v="F$574"/>
    <s v="F$574:F$617"/>
    <n v="574"/>
    <n v="617"/>
  </r>
  <r>
    <n v="685"/>
    <n v="924"/>
    <x v="24"/>
    <x v="11"/>
    <x v="0"/>
    <n v="14"/>
    <n v="25"/>
    <s v="Краснодарский край 2022"/>
    <n v="32.1"/>
    <s v="РФ 2022"/>
    <n v="35.9"/>
    <n v="25"/>
    <n v="19"/>
    <s v="F$662"/>
    <s v="F$662:F$705"/>
    <n v="662"/>
    <n v="705"/>
  </r>
  <r>
    <n v="641"/>
    <n v="925"/>
    <x v="24"/>
    <x v="12"/>
    <x v="0"/>
    <n v="7"/>
    <n v="17"/>
    <s v="Краснодарский край 2022"/>
    <n v="13.7"/>
    <s v="РФ 2022"/>
    <n v="42.8"/>
    <n v="25"/>
    <e v="#N/A"/>
    <s v="F$618"/>
    <s v="F$618:F$661"/>
    <n v="618"/>
    <n v="661"/>
  </r>
  <r>
    <n v="729"/>
    <n v="926"/>
    <x v="24"/>
    <x v="13"/>
    <x v="0"/>
    <n v="0.3"/>
    <n v="6"/>
    <s v="Краснодарский край 2022"/>
    <n v="0"/>
    <s v="РФ 2022"/>
    <s v="-"/>
    <n v="25"/>
    <n v="31"/>
    <s v="F$706"/>
    <s v="F$706:F$749"/>
    <n v="706"/>
    <n v="749"/>
  </r>
  <r>
    <n v="465"/>
    <n v="927"/>
    <x v="24"/>
    <x v="14"/>
    <x v="0"/>
    <n v="0.4"/>
    <n v="2"/>
    <s v="Краснодарский край 2022"/>
    <n v="0.2"/>
    <s v="РФ 2022"/>
    <s v="-"/>
    <n v="25"/>
    <e v="#N/A"/>
    <s v="F$442"/>
    <s v="F$442:F$485"/>
    <n v="442"/>
    <n v="485"/>
  </r>
  <r>
    <n v="509"/>
    <n v="928"/>
    <x v="24"/>
    <x v="15"/>
    <x v="0"/>
    <n v="1.6"/>
    <n v="2"/>
    <s v="Краснодарский край 2022"/>
    <n v="0.6"/>
    <s v="РФ 2022"/>
    <n v="0.2"/>
    <n v="25"/>
    <n v="27"/>
    <s v="F$486"/>
    <s v="F$486:F$529"/>
    <n v="486"/>
    <n v="529"/>
  </r>
  <r>
    <n v="377"/>
    <n v="929"/>
    <x v="24"/>
    <x v="16"/>
    <x v="0"/>
    <n v="2.2000000000000002"/>
    <n v="7"/>
    <s v="Краснодарский край 2022"/>
    <n v="1.9"/>
    <s v="РФ 2022"/>
    <n v="1.5"/>
    <n v="25"/>
    <e v="#N/A"/>
    <s v="F$354"/>
    <s v="F$354:F$397"/>
    <n v="354"/>
    <n v="397"/>
  </r>
  <r>
    <n v="113"/>
    <n v="930"/>
    <x v="24"/>
    <x v="17"/>
    <x v="0"/>
    <n v="0"/>
    <n v="6"/>
    <s v="Краснодарский край 2022"/>
    <n v="1.1000000000000001"/>
    <s v="РФ 2022"/>
    <n v="30.3"/>
    <n v="25"/>
    <n v="33"/>
    <s v="F$90"/>
    <s v="F$90:F$133"/>
    <n v="90"/>
    <n v="133"/>
  </r>
  <r>
    <n v="201"/>
    <n v="931"/>
    <x v="24"/>
    <x v="18"/>
    <x v="0"/>
    <n v="98"/>
    <n v="2"/>
    <s v="Краснодарский край 2022"/>
    <n v="99.2"/>
    <s v="РФ 2022"/>
    <s v="-"/>
    <n v="25"/>
    <e v="#N/A"/>
    <s v="F$178"/>
    <s v="F$178:F$221"/>
    <n v="178"/>
    <n v="221"/>
  </r>
  <r>
    <n v="1081"/>
    <n v="932"/>
    <x v="24"/>
    <x v="0"/>
    <x v="1"/>
    <n v="14"/>
    <n v="16"/>
    <s v="Краснодарский край 2023"/>
    <n v="24"/>
    <s v="РФ 2023"/>
    <n v="209.5"/>
    <n v="28"/>
    <e v="#N/A"/>
    <s v="F$1058"/>
    <s v="F$1058:F$1101"/>
    <n v="1058"/>
    <n v="1101"/>
  </r>
  <r>
    <n v="1609"/>
    <n v="933"/>
    <x v="24"/>
    <x v="1"/>
    <x v="1"/>
    <n v="62428"/>
    <n v="31"/>
    <s v="Краснодарский край 2023"/>
    <n v="131655.9"/>
    <s v="РФ 2023"/>
    <n v="1645476.7"/>
    <n v="28"/>
    <e v="#N/A"/>
    <s v="F$1586"/>
    <s v="F$1586:F$1629"/>
    <n v="1586"/>
    <n v="1629"/>
  </r>
  <r>
    <n v="1125"/>
    <n v="934"/>
    <x v="24"/>
    <x v="2"/>
    <x v="1"/>
    <n v="0.2"/>
    <n v="3"/>
    <s v="Краснодарский край 2023"/>
    <n v="0.2"/>
    <s v="РФ 2023"/>
    <n v="1E-3"/>
    <n v="28"/>
    <n v="32"/>
    <s v="F$1102"/>
    <s v="F$1102:F$1145"/>
    <n v="1102"/>
    <n v="1145"/>
  </r>
  <r>
    <n v="861"/>
    <n v="935"/>
    <x v="24"/>
    <x v="3"/>
    <x v="1"/>
    <n v="79"/>
    <n v="18"/>
    <s v="Краснодарский край 2023"/>
    <n v="147.19999999999999"/>
    <s v="РФ 2023"/>
    <n v="2015"/>
    <n v="28"/>
    <e v="#N/A"/>
    <s v="F$838"/>
    <s v="F$838:F$881"/>
    <n v="838"/>
    <n v="881"/>
  </r>
  <r>
    <n v="1653"/>
    <n v="936"/>
    <x v="24"/>
    <x v="4"/>
    <x v="1"/>
    <n v="1049"/>
    <n v="29"/>
    <s v="Краснодарский край 2023"/>
    <n v="4235.8999999999996"/>
    <s v="РФ 2023"/>
    <n v="45809.4"/>
    <n v="28"/>
    <e v="#N/A"/>
    <s v="F$1630"/>
    <s v="F$1630:F$1673"/>
    <n v="1630"/>
    <n v="1673"/>
  </r>
  <r>
    <n v="905"/>
    <n v="937"/>
    <x v="24"/>
    <x v="5"/>
    <x v="1"/>
    <n v="1142"/>
    <n v="28"/>
    <s v="Краснодарский край 2023"/>
    <n v="4407.1000000000004"/>
    <s v="РФ 2023"/>
    <n v="48033.8"/>
    <n v="28"/>
    <e v="#N/A"/>
    <s v="F$882"/>
    <s v="F$882:F$925"/>
    <n v="882"/>
    <n v="925"/>
  </r>
  <r>
    <n v="1257"/>
    <n v="938"/>
    <x v="24"/>
    <x v="6"/>
    <x v="1"/>
    <n v="18.3"/>
    <n v="20"/>
    <s v="Краснодарский край 2023"/>
    <n v="33.5"/>
    <s v="РФ 2023"/>
    <n v="29.2"/>
    <n v="28"/>
    <e v="#N/A"/>
    <s v="F$1234"/>
    <s v="F$1234:F$1277"/>
    <n v="1234"/>
    <n v="1277"/>
  </r>
  <r>
    <n v="1169"/>
    <n v="939"/>
    <x v="24"/>
    <x v="7"/>
    <x v="1"/>
    <n v="81"/>
    <n v="31"/>
    <s v="Краснодарский край 2023"/>
    <n v="183.4"/>
    <s v="РФ 2023"/>
    <n v="2563.9"/>
    <n v="28"/>
    <e v="#N/A"/>
    <s v="F$1146"/>
    <s v="F$1146:F$1189"/>
    <n v="1146"/>
    <n v="1189"/>
  </r>
  <r>
    <n v="993"/>
    <n v="940"/>
    <x v="24"/>
    <x v="8"/>
    <x v="1"/>
    <n v="0.52"/>
    <n v="22"/>
    <s v="Краснодарский край 2023"/>
    <n v="0"/>
    <s v="РФ 2023"/>
    <s v="-"/>
    <n v="28"/>
    <e v="#N/A"/>
    <s v="F$970"/>
    <s v="F$970:F$1013"/>
    <n v="970"/>
    <n v="1013"/>
  </r>
  <r>
    <n v="1389"/>
    <n v="941"/>
    <x v="24"/>
    <x v="9"/>
    <x v="1"/>
    <n v="28"/>
    <n v="10"/>
    <s v="Краснодарский край 2023"/>
    <n v="28.3"/>
    <s v="РФ 2023"/>
    <s v="-"/>
    <n v="28"/>
    <n v="12"/>
    <s v="F$1366"/>
    <s v="F$1366:F$1409"/>
    <n v="1366"/>
    <n v="1409"/>
  </r>
  <r>
    <n v="1433"/>
    <n v="942"/>
    <x v="24"/>
    <x v="10"/>
    <x v="1"/>
    <n v="28"/>
    <n v="10"/>
    <s v="Краснодарский край 2023"/>
    <n v="39.1"/>
    <s v="РФ 2023"/>
    <s v="-"/>
    <n v="28"/>
    <n v="20"/>
    <s v="F$1410"/>
    <s v="F$1410:F$1453"/>
    <n v="1410"/>
    <n v="1453"/>
  </r>
  <r>
    <n v="1521"/>
    <n v="943"/>
    <x v="24"/>
    <x v="11"/>
    <x v="1"/>
    <n v="25"/>
    <n v="26"/>
    <s v="Краснодарский край 2023"/>
    <n v="43.2"/>
    <s v="РФ 2023"/>
    <n v="39.299999999999997"/>
    <n v="28"/>
    <e v="#N/A"/>
    <s v="F$1498"/>
    <s v="F$1498:F$1541"/>
    <n v="1498"/>
    <n v="1541"/>
  </r>
  <r>
    <n v="1477"/>
    <n v="944"/>
    <x v="24"/>
    <x v="12"/>
    <x v="1"/>
    <n v="0"/>
    <n v="8"/>
    <s v="Краснодарский край 2023"/>
    <n v="2.2000000000000002"/>
    <s v="РФ 2023"/>
    <n v="31.5"/>
    <n v="28"/>
    <n v="34"/>
    <s v="F$1454"/>
    <s v="F$1454:F$1497"/>
    <n v="1454"/>
    <n v="1497"/>
  </r>
  <r>
    <n v="1565"/>
    <n v="945"/>
    <x v="24"/>
    <x v="13"/>
    <x v="1"/>
    <n v="0.6"/>
    <n v="4"/>
    <s v="Краснодарский край 2023"/>
    <n v="0"/>
    <s v="РФ 2023"/>
    <s v="-"/>
    <n v="28"/>
    <e v="#N/A"/>
    <s v="F$1542"/>
    <s v="F$1542:F$1585"/>
    <n v="1542"/>
    <n v="1585"/>
  </r>
  <r>
    <n v="1301"/>
    <n v="946"/>
    <x v="24"/>
    <x v="14"/>
    <x v="1"/>
    <n v="0.4"/>
    <n v="2"/>
    <s v="Краснодарский край 2023"/>
    <n v="0.2"/>
    <s v="РФ 2023"/>
    <s v="-"/>
    <n v="28"/>
    <n v="32"/>
    <s v="F$1278"/>
    <s v="F$1278:F$1321"/>
    <n v="1278"/>
    <n v="1321"/>
  </r>
  <r>
    <n v="1345"/>
    <n v="947"/>
    <x v="24"/>
    <x v="15"/>
    <x v="1"/>
    <n v="0.4"/>
    <n v="3"/>
    <s v="Краснодарский край 2023"/>
    <n v="0.5"/>
    <s v="РФ 2023"/>
    <n v="0.2"/>
    <n v="28"/>
    <n v="27"/>
    <s v="F$1322"/>
    <s v="F$1322:F$1365"/>
    <n v="1322"/>
    <n v="1365"/>
  </r>
  <r>
    <n v="1213"/>
    <n v="948"/>
    <x v="24"/>
    <x v="16"/>
    <x v="1"/>
    <n v="1.3"/>
    <n v="9"/>
    <s v="Краснодарский край 2023"/>
    <n v="1.4"/>
    <s v="РФ 2023"/>
    <n v="1.6"/>
    <n v="28"/>
    <n v="25"/>
    <s v="F$1190"/>
    <s v="F$1190:F$1233"/>
    <n v="1190"/>
    <n v="1233"/>
  </r>
  <r>
    <n v="949"/>
    <n v="949"/>
    <x v="24"/>
    <x v="17"/>
    <x v="1"/>
    <n v="0"/>
    <n v="6"/>
    <s v="Краснодарский край 2023"/>
    <n v="1.1000000000000001"/>
    <s v="РФ 2023"/>
    <n v="32.1"/>
    <n v="28"/>
    <n v="35"/>
    <s v="F$926"/>
    <s v="F$926:F$969"/>
    <n v="926"/>
    <n v="969"/>
  </r>
  <r>
    <n v="1037"/>
    <n v="950"/>
    <x v="24"/>
    <x v="18"/>
    <x v="1"/>
    <n v="96.6"/>
    <n v="3"/>
    <s v="Краснодарский край 2023"/>
    <n v="99.5"/>
    <s v="РФ 2023"/>
    <s v="-"/>
    <n v="28"/>
    <e v="#N/A"/>
    <s v="F$1014"/>
    <s v="F$1014:F$1057"/>
    <n v="1014"/>
    <n v="1057"/>
  </r>
  <r>
    <n v="246"/>
    <n v="951"/>
    <x v="25"/>
    <x v="0"/>
    <x v="0"/>
    <n v="22"/>
    <n v="11"/>
    <s v="Краснодарский край 2022"/>
    <n v="24.3"/>
    <s v="РФ 2022"/>
    <n v="235.1"/>
    <n v="23"/>
    <e v="#N/A"/>
    <s v="F$222"/>
    <s v="F$222:F$265"/>
    <n v="222"/>
    <n v="265"/>
  </r>
  <r>
    <n v="774"/>
    <n v="952"/>
    <x v="25"/>
    <x v="1"/>
    <x v="0"/>
    <n v="98010.000000000015"/>
    <n v="19"/>
    <s v="Краснодарский край 2022"/>
    <n v="116149"/>
    <s v="РФ 2022"/>
    <n v="1712442.1"/>
    <n v="23"/>
    <e v="#N/A"/>
    <s v="F$750"/>
    <s v="F$750:F$793"/>
    <n v="750"/>
    <n v="793"/>
  </r>
  <r>
    <n v="290"/>
    <n v="953"/>
    <x v="25"/>
    <x v="2"/>
    <x v="0"/>
    <n v="0.2"/>
    <n v="3"/>
    <s v="Краснодарский край 2022"/>
    <n v="0.2"/>
    <s v="РФ 2022"/>
    <n v="2E-3"/>
    <n v="23"/>
    <n v="34"/>
    <s v="F$266"/>
    <s v="F$266:F$309"/>
    <n v="266"/>
    <n v="309"/>
  </r>
  <r>
    <n v="26"/>
    <n v="954"/>
    <x v="25"/>
    <x v="3"/>
    <x v="0"/>
    <n v="90"/>
    <n v="19"/>
    <s v="Краснодарский край 2022"/>
    <n v="154.69999999999999"/>
    <s v="РФ 2022"/>
    <n v="2237.9"/>
    <n v="23"/>
    <e v="#N/A"/>
    <s v="F$2"/>
    <s v="F$2:F$45"/>
    <n v="2"/>
    <n v="45"/>
  </r>
  <r>
    <n v="818"/>
    <n v="955"/>
    <x v="25"/>
    <x v="4"/>
    <x v="0"/>
    <n v="1435"/>
    <n v="22"/>
    <s v="Краснодарский край 2022"/>
    <n v="3901.3"/>
    <s v="РФ 2022"/>
    <n v="44096.6"/>
    <n v="23"/>
    <e v="#N/A"/>
    <s v="F$794"/>
    <s v="F$794:F$837"/>
    <n v="794"/>
    <n v="837"/>
  </r>
  <r>
    <n v="70"/>
    <n v="956"/>
    <x v="25"/>
    <x v="5"/>
    <x v="0"/>
    <n v="1547"/>
    <n v="22"/>
    <s v="Краснодарский край 2022"/>
    <n v="4080.4"/>
    <s v="РФ 2022"/>
    <n v="46569.599999999999"/>
    <n v="23"/>
    <e v="#N/A"/>
    <s v="F$46"/>
    <s v="F$46:F$89"/>
    <n v="46"/>
    <n v="89"/>
  </r>
  <r>
    <n v="422"/>
    <n v="957"/>
    <x v="25"/>
    <x v="6"/>
    <x v="0"/>
    <n v="15.8"/>
    <n v="25"/>
    <s v="Краснодарский край 2022"/>
    <n v="35.1"/>
    <s v="РФ 2022"/>
    <n v="27.2"/>
    <n v="23"/>
    <e v="#N/A"/>
    <s v="F$398"/>
    <s v="F$398:F$441"/>
    <n v="398"/>
    <n v="441"/>
  </r>
  <r>
    <n v="334"/>
    <n v="958"/>
    <x v="25"/>
    <x v="7"/>
    <x v="0"/>
    <n v="143"/>
    <n v="24"/>
    <s v="Краснодарский край 2022"/>
    <n v="225.2"/>
    <s v="РФ 2022"/>
    <n v="2573.6"/>
    <n v="23"/>
    <e v="#N/A"/>
    <s v="F$310"/>
    <s v="F$310:F$353"/>
    <n v="310"/>
    <n v="353"/>
  </r>
  <r>
    <n v="158"/>
    <n v="959"/>
    <x v="25"/>
    <x v="8"/>
    <x v="0"/>
    <n v="0.7"/>
    <n v="13"/>
    <s v="Краснодарский край 2022"/>
    <n v="0"/>
    <s v="РФ 2022"/>
    <s v="-"/>
    <n v="23"/>
    <e v="#N/A"/>
    <s v="F$134"/>
    <s v="F$134:F$177"/>
    <n v="134"/>
    <n v="177"/>
  </r>
  <r>
    <n v="554"/>
    <n v="960"/>
    <x v="25"/>
    <x v="9"/>
    <x v="0"/>
    <n v="25"/>
    <n v="11"/>
    <s v="Краснодарский край 2022"/>
    <n v="25.4"/>
    <s v="РФ 2022"/>
    <s v="-"/>
    <n v="23"/>
    <e v="#N/A"/>
    <s v="F$530"/>
    <s v="F$530:F$573"/>
    <n v="530"/>
    <n v="573"/>
  </r>
  <r>
    <n v="598"/>
    <n v="961"/>
    <x v="25"/>
    <x v="10"/>
    <x v="0"/>
    <n v="46"/>
    <n v="20"/>
    <s v="Краснодарский край 2022"/>
    <n v="62.9"/>
    <s v="РФ 2022"/>
    <s v="-"/>
    <n v="23"/>
    <e v="#N/A"/>
    <s v="F$574"/>
    <s v="F$574:F$617"/>
    <n v="574"/>
    <n v="617"/>
  </r>
  <r>
    <n v="686"/>
    <n v="962"/>
    <x v="25"/>
    <x v="11"/>
    <x v="0"/>
    <n v="14"/>
    <n v="25"/>
    <s v="Краснодарский край 2022"/>
    <n v="32.1"/>
    <s v="РФ 2022"/>
    <n v="35.9"/>
    <n v="23"/>
    <n v="19"/>
    <s v="F$662"/>
    <s v="F$662:F$705"/>
    <n v="662"/>
    <n v="705"/>
  </r>
  <r>
    <n v="642"/>
    <n v="963"/>
    <x v="25"/>
    <x v="12"/>
    <x v="0"/>
    <n v="8"/>
    <n v="16"/>
    <s v="Краснодарский край 2022"/>
    <n v="13.7"/>
    <s v="РФ 2022"/>
    <n v="42.8"/>
    <n v="23"/>
    <n v="22"/>
    <s v="F$618"/>
    <s v="F$618:F$661"/>
    <n v="618"/>
    <n v="661"/>
  </r>
  <r>
    <n v="730"/>
    <n v="964"/>
    <x v="25"/>
    <x v="13"/>
    <x v="0"/>
    <n v="0.1"/>
    <n v="8"/>
    <s v="Краснодарский край 2022"/>
    <n v="0"/>
    <s v="РФ 2022"/>
    <s v="-"/>
    <n v="23"/>
    <n v="33"/>
    <s v="F$706"/>
    <s v="F$706:F$749"/>
    <n v="706"/>
    <n v="749"/>
  </r>
  <r>
    <n v="466"/>
    <n v="965"/>
    <x v="25"/>
    <x v="14"/>
    <x v="0"/>
    <n v="0.3"/>
    <n v="3"/>
    <s v="Краснодарский край 2022"/>
    <n v="0.2"/>
    <s v="РФ 2022"/>
    <s v="-"/>
    <n v="23"/>
    <e v="#N/A"/>
    <s v="F$442"/>
    <s v="F$442:F$485"/>
    <n v="442"/>
    <n v="485"/>
  </r>
  <r>
    <n v="510"/>
    <n v="966"/>
    <x v="25"/>
    <x v="15"/>
    <x v="0"/>
    <n v="0.9"/>
    <n v="9"/>
    <s v="Краснодарский край 2022"/>
    <n v="0.6"/>
    <s v="РФ 2022"/>
    <n v="0.2"/>
    <n v="23"/>
    <e v="#N/A"/>
    <s v="F$486"/>
    <s v="F$486:F$529"/>
    <n v="486"/>
    <n v="529"/>
  </r>
  <r>
    <n v="378"/>
    <n v="967"/>
    <x v="25"/>
    <x v="16"/>
    <x v="0"/>
    <n v="1.5"/>
    <n v="14"/>
    <s v="Краснодарский край 2022"/>
    <n v="1.9"/>
    <s v="РФ 2022"/>
    <n v="1.5"/>
    <n v="23"/>
    <e v="#N/A"/>
    <s v="F$354"/>
    <s v="F$354:F$397"/>
    <n v="354"/>
    <n v="397"/>
  </r>
  <r>
    <n v="114"/>
    <n v="968"/>
    <x v="25"/>
    <x v="17"/>
    <x v="0"/>
    <n v="1"/>
    <n v="5"/>
    <s v="Краснодарский край 2022"/>
    <n v="1.1000000000000001"/>
    <s v="РФ 2022"/>
    <n v="30.3"/>
    <n v="23"/>
    <e v="#N/A"/>
    <s v="F$90"/>
    <s v="F$90:F$133"/>
    <n v="90"/>
    <n v="133"/>
  </r>
  <r>
    <n v="202"/>
    <n v="969"/>
    <x v="25"/>
    <x v="18"/>
    <x v="0"/>
    <n v="100"/>
    <n v="1"/>
    <s v="Краснодарский край 2022"/>
    <n v="99.2"/>
    <s v="РФ 2022"/>
    <s v="-"/>
    <n v="23"/>
    <n v="7"/>
    <s v="F$178"/>
    <s v="F$178:F$221"/>
    <n v="178"/>
    <n v="221"/>
  </r>
  <r>
    <n v="1082"/>
    <n v="970"/>
    <x v="25"/>
    <x v="0"/>
    <x v="1"/>
    <n v="22"/>
    <n v="10"/>
    <s v="Краснодарский край 2023"/>
    <n v="24"/>
    <s v="РФ 2023"/>
    <n v="209.5"/>
    <n v="22"/>
    <n v="18"/>
    <s v="F$1058"/>
    <s v="F$1058:F$1101"/>
    <n v="1058"/>
    <n v="1101"/>
  </r>
  <r>
    <n v="1610"/>
    <n v="971"/>
    <x v="25"/>
    <x v="1"/>
    <x v="1"/>
    <n v="91097.999999999971"/>
    <n v="25"/>
    <s v="Краснодарский край 2023"/>
    <n v="131655.9"/>
    <s v="РФ 2023"/>
    <n v="1645476.7"/>
    <n v="22"/>
    <e v="#N/A"/>
    <s v="F$1586"/>
    <s v="F$1586:F$1629"/>
    <n v="1586"/>
    <n v="1629"/>
  </r>
  <r>
    <n v="1126"/>
    <n v="972"/>
    <x v="25"/>
    <x v="2"/>
    <x v="1"/>
    <n v="0.2"/>
    <n v="3"/>
    <s v="Краснодарский край 2023"/>
    <n v="0.2"/>
    <s v="РФ 2023"/>
    <n v="1E-3"/>
    <n v="22"/>
    <n v="32"/>
    <s v="F$1102"/>
    <s v="F$1102:F$1145"/>
    <n v="1102"/>
    <n v="1145"/>
  </r>
  <r>
    <n v="862"/>
    <n v="973"/>
    <x v="25"/>
    <x v="3"/>
    <x v="1"/>
    <n v="74"/>
    <n v="21"/>
    <s v="Краснодарский край 2023"/>
    <n v="147.19999999999999"/>
    <s v="РФ 2023"/>
    <n v="2015"/>
    <n v="22"/>
    <e v="#N/A"/>
    <s v="F$838"/>
    <s v="F$838:F$881"/>
    <n v="838"/>
    <n v="881"/>
  </r>
  <r>
    <n v="1654"/>
    <n v="974"/>
    <x v="25"/>
    <x v="4"/>
    <x v="1"/>
    <n v="1562"/>
    <n v="23"/>
    <s v="Краснодарский край 2023"/>
    <n v="4235.8999999999996"/>
    <s v="РФ 2023"/>
    <n v="45809.4"/>
    <n v="22"/>
    <e v="#N/A"/>
    <s v="F$1630"/>
    <s v="F$1630:F$1673"/>
    <n v="1630"/>
    <n v="1673"/>
  </r>
  <r>
    <n v="906"/>
    <n v="975"/>
    <x v="25"/>
    <x v="5"/>
    <x v="1"/>
    <n v="1658"/>
    <n v="23"/>
    <s v="Краснодарский край 2023"/>
    <n v="4407.1000000000004"/>
    <s v="РФ 2023"/>
    <n v="48033.8"/>
    <n v="22"/>
    <e v="#N/A"/>
    <s v="F$882"/>
    <s v="F$882:F$925"/>
    <n v="882"/>
    <n v="925"/>
  </r>
  <r>
    <n v="1258"/>
    <n v="976"/>
    <x v="25"/>
    <x v="6"/>
    <x v="1"/>
    <n v="18.2"/>
    <n v="21"/>
    <s v="Краснодарский край 2023"/>
    <n v="33.5"/>
    <s v="РФ 2023"/>
    <n v="29.2"/>
    <n v="22"/>
    <e v="#N/A"/>
    <s v="F$1234"/>
    <s v="F$1234:F$1277"/>
    <n v="1234"/>
    <n v="1277"/>
  </r>
  <r>
    <n v="1170"/>
    <n v="977"/>
    <x v="25"/>
    <x v="7"/>
    <x v="1"/>
    <n v="125"/>
    <n v="21"/>
    <s v="Краснодарский край 2023"/>
    <n v="183.4"/>
    <s v="РФ 2023"/>
    <n v="2563.9"/>
    <n v="22"/>
    <e v="#N/A"/>
    <s v="F$1146"/>
    <s v="F$1146:F$1189"/>
    <n v="1146"/>
    <n v="1189"/>
  </r>
  <r>
    <n v="994"/>
    <n v="978"/>
    <x v="25"/>
    <x v="8"/>
    <x v="1"/>
    <n v="0.7"/>
    <n v="12"/>
    <s v="Краснодарский край 2023"/>
    <n v="0"/>
    <s v="РФ 2023"/>
    <s v="-"/>
    <n v="22"/>
    <n v="27"/>
    <s v="F$970"/>
    <s v="F$970:F$1013"/>
    <n v="970"/>
    <n v="1013"/>
  </r>
  <r>
    <n v="1390"/>
    <n v="979"/>
    <x v="25"/>
    <x v="9"/>
    <x v="1"/>
    <n v="29"/>
    <n v="9"/>
    <s v="Краснодарский край 2023"/>
    <n v="28.3"/>
    <s v="РФ 2023"/>
    <s v="-"/>
    <n v="22"/>
    <e v="#N/A"/>
    <s v="F$1366"/>
    <s v="F$1366:F$1409"/>
    <n v="1366"/>
    <n v="1409"/>
  </r>
  <r>
    <n v="1434"/>
    <n v="980"/>
    <x v="25"/>
    <x v="10"/>
    <x v="1"/>
    <n v="29"/>
    <n v="9"/>
    <s v="Краснодарский край 2023"/>
    <n v="39.1"/>
    <s v="РФ 2023"/>
    <s v="-"/>
    <n v="22"/>
    <e v="#N/A"/>
    <s v="F$1410"/>
    <s v="F$1410:F$1453"/>
    <n v="1410"/>
    <n v="1453"/>
  </r>
  <r>
    <n v="1522"/>
    <n v="981"/>
    <x v="25"/>
    <x v="11"/>
    <x v="1"/>
    <n v="15"/>
    <n v="31"/>
    <s v="Краснодарский край 2023"/>
    <n v="43.2"/>
    <s v="РФ 2023"/>
    <n v="39.299999999999997"/>
    <n v="22"/>
    <e v="#N/A"/>
    <s v="F$1498"/>
    <s v="F$1498:F$1541"/>
    <n v="1498"/>
    <n v="1541"/>
  </r>
  <r>
    <n v="1478"/>
    <n v="982"/>
    <x v="25"/>
    <x v="12"/>
    <x v="1"/>
    <n v="0"/>
    <n v="8"/>
    <s v="Краснодарский край 2023"/>
    <n v="2.2000000000000002"/>
    <s v="РФ 2023"/>
    <n v="31.5"/>
    <n v="22"/>
    <n v="34"/>
    <s v="F$1454"/>
    <s v="F$1454:F$1497"/>
    <n v="1454"/>
    <n v="1497"/>
  </r>
  <r>
    <n v="1566"/>
    <n v="983"/>
    <x v="25"/>
    <x v="13"/>
    <x v="1"/>
    <n v="0.3"/>
    <n v="7"/>
    <s v="Краснодарский край 2023"/>
    <n v="0"/>
    <s v="РФ 2023"/>
    <s v="-"/>
    <n v="22"/>
    <n v="34"/>
    <s v="F$1542"/>
    <s v="F$1542:F$1585"/>
    <n v="1542"/>
    <n v="1585"/>
  </r>
  <r>
    <n v="1302"/>
    <n v="984"/>
    <x v="25"/>
    <x v="14"/>
    <x v="1"/>
    <n v="0.3"/>
    <n v="3"/>
    <s v="Краснодарский край 2023"/>
    <n v="0.2"/>
    <s v="РФ 2023"/>
    <s v="-"/>
    <n v="22"/>
    <e v="#N/A"/>
    <s v="F$1278"/>
    <s v="F$1278:F$1321"/>
    <n v="1278"/>
    <n v="1321"/>
  </r>
  <r>
    <n v="1346"/>
    <n v="985"/>
    <x v="25"/>
    <x v="15"/>
    <x v="1"/>
    <n v="0.2"/>
    <n v="5"/>
    <s v="Краснодарский край 2023"/>
    <n v="0.5"/>
    <s v="РФ 2023"/>
    <n v="0.2"/>
    <n v="22"/>
    <n v="29"/>
    <s v="F$1322"/>
    <s v="F$1322:F$1365"/>
    <n v="1322"/>
    <n v="1365"/>
  </r>
  <r>
    <n v="1214"/>
    <n v="986"/>
    <x v="25"/>
    <x v="16"/>
    <x v="1"/>
    <n v="1.4"/>
    <n v="8"/>
    <s v="Краснодарский край 2023"/>
    <n v="1.4"/>
    <s v="РФ 2023"/>
    <n v="1.6"/>
    <n v="22"/>
    <e v="#N/A"/>
    <s v="F$1190"/>
    <s v="F$1190:F$1233"/>
    <n v="1190"/>
    <n v="1233"/>
  </r>
  <r>
    <n v="950"/>
    <n v="987"/>
    <x v="25"/>
    <x v="17"/>
    <x v="1"/>
    <n v="1"/>
    <n v="5"/>
    <s v="Краснодарский край 2023"/>
    <n v="1.1000000000000001"/>
    <s v="РФ 2023"/>
    <n v="32.1"/>
    <n v="22"/>
    <n v="26"/>
    <s v="F$926"/>
    <s v="F$926:F$969"/>
    <n v="926"/>
    <n v="969"/>
  </r>
  <r>
    <n v="1038"/>
    <n v="988"/>
    <x v="25"/>
    <x v="18"/>
    <x v="1"/>
    <n v="100"/>
    <n v="1"/>
    <s v="Краснодарский край 2023"/>
    <n v="99.5"/>
    <s v="РФ 2023"/>
    <s v="-"/>
    <n v="22"/>
    <n v="8"/>
    <s v="F$1014"/>
    <s v="F$1014:F$1057"/>
    <n v="1014"/>
    <n v="1057"/>
  </r>
  <r>
    <n v="247"/>
    <n v="989"/>
    <x v="26"/>
    <x v="0"/>
    <x v="0"/>
    <n v="17"/>
    <n v="16"/>
    <s v="Краснодарский край 2022"/>
    <n v="24.3"/>
    <s v="РФ 2022"/>
    <n v="235.1"/>
    <n v="33"/>
    <e v="#N/A"/>
    <s v="F$222"/>
    <s v="F$222:F$265"/>
    <n v="222"/>
    <n v="265"/>
  </r>
  <r>
    <n v="775"/>
    <n v="990"/>
    <x v="26"/>
    <x v="1"/>
    <x v="0"/>
    <n v="61171.000000000007"/>
    <n v="32"/>
    <s v="Краснодарский край 2022"/>
    <n v="116149"/>
    <s v="РФ 2022"/>
    <n v="1712442.1"/>
    <n v="33"/>
    <e v="#N/A"/>
    <s v="F$750"/>
    <s v="F$750:F$793"/>
    <n v="750"/>
    <n v="793"/>
  </r>
  <r>
    <n v="291"/>
    <n v="991"/>
    <x v="26"/>
    <x v="2"/>
    <x v="0"/>
    <n v="0.3"/>
    <n v="2"/>
    <s v="Краснодарский край 2022"/>
    <n v="0.2"/>
    <s v="РФ 2022"/>
    <n v="2E-3"/>
    <n v="33"/>
    <n v="33"/>
    <s v="F$266"/>
    <s v="F$266:F$309"/>
    <n v="266"/>
    <n v="309"/>
  </r>
  <r>
    <n v="27"/>
    <n v="992"/>
    <x v="26"/>
    <x v="3"/>
    <x v="0"/>
    <n v="60"/>
    <n v="28"/>
    <s v="Краснодарский край 2022"/>
    <n v="154.69999999999999"/>
    <s v="РФ 2022"/>
    <n v="2237.9"/>
    <n v="33"/>
    <e v="#N/A"/>
    <s v="F$2"/>
    <s v="F$2:F$45"/>
    <n v="2"/>
    <n v="45"/>
  </r>
  <r>
    <n v="819"/>
    <n v="993"/>
    <x v="26"/>
    <x v="4"/>
    <x v="0"/>
    <n v="883"/>
    <n v="31"/>
    <s v="Краснодарский край 2022"/>
    <n v="3901.3"/>
    <s v="РФ 2022"/>
    <n v="44096.6"/>
    <n v="33"/>
    <e v="#N/A"/>
    <s v="F$794"/>
    <s v="F$794:F$837"/>
    <n v="794"/>
    <n v="837"/>
  </r>
  <r>
    <n v="71"/>
    <n v="994"/>
    <x v="26"/>
    <x v="5"/>
    <x v="0"/>
    <n v="960"/>
    <n v="31"/>
    <s v="Краснодарский край 2022"/>
    <n v="4080.4"/>
    <s v="РФ 2022"/>
    <n v="46569.599999999999"/>
    <n v="33"/>
    <e v="#N/A"/>
    <s v="F$46"/>
    <s v="F$46:F$89"/>
    <n v="46"/>
    <n v="89"/>
  </r>
  <r>
    <n v="423"/>
    <n v="995"/>
    <x v="26"/>
    <x v="6"/>
    <x v="0"/>
    <n v="15.7"/>
    <n v="26"/>
    <s v="Краснодарский край 2022"/>
    <n v="35.1"/>
    <s v="РФ 2022"/>
    <n v="27.2"/>
    <n v="33"/>
    <e v="#N/A"/>
    <s v="F$398"/>
    <s v="F$398:F$441"/>
    <n v="398"/>
    <n v="441"/>
  </r>
  <r>
    <n v="335"/>
    <n v="996"/>
    <x v="26"/>
    <x v="7"/>
    <x v="0"/>
    <n v="66"/>
    <n v="39"/>
    <s v="Краснодарский край 2022"/>
    <n v="225.2"/>
    <s v="РФ 2022"/>
    <n v="2573.6"/>
    <n v="33"/>
    <e v="#N/A"/>
    <s v="F$310"/>
    <s v="F$310:F$353"/>
    <n v="310"/>
    <n v="353"/>
  </r>
  <r>
    <n v="159"/>
    <n v="997"/>
    <x v="26"/>
    <x v="8"/>
    <x v="0"/>
    <n v="0.67"/>
    <n v="15"/>
    <s v="Краснодарский край 2022"/>
    <n v="0"/>
    <s v="РФ 2022"/>
    <s v="-"/>
    <n v="33"/>
    <e v="#N/A"/>
    <s v="F$134"/>
    <s v="F$134:F$177"/>
    <n v="134"/>
    <n v="177"/>
  </r>
  <r>
    <n v="555"/>
    <n v="998"/>
    <x v="26"/>
    <x v="9"/>
    <x v="0"/>
    <n v="17"/>
    <n v="19"/>
    <s v="Краснодарский край 2022"/>
    <n v="25.4"/>
    <s v="РФ 2022"/>
    <s v="-"/>
    <n v="33"/>
    <n v="23"/>
    <s v="F$530"/>
    <s v="F$530:F$573"/>
    <n v="530"/>
    <n v="573"/>
  </r>
  <r>
    <n v="599"/>
    <n v="999"/>
    <x v="26"/>
    <x v="10"/>
    <x v="0"/>
    <n v="50"/>
    <n v="18"/>
    <s v="Краснодарский край 2022"/>
    <n v="62.9"/>
    <s v="РФ 2022"/>
    <s v="-"/>
    <n v="33"/>
    <e v="#N/A"/>
    <s v="F$574"/>
    <s v="F$574:F$617"/>
    <n v="574"/>
    <n v="617"/>
  </r>
  <r>
    <n v="687"/>
    <n v="1000"/>
    <x v="26"/>
    <x v="11"/>
    <x v="0"/>
    <n v="11"/>
    <n v="26"/>
    <s v="Краснодарский край 2022"/>
    <n v="32.1"/>
    <s v="РФ 2022"/>
    <n v="35.9"/>
    <n v="33"/>
    <e v="#N/A"/>
    <s v="F$662"/>
    <s v="F$662:F$705"/>
    <n v="662"/>
    <n v="705"/>
  </r>
  <r>
    <n v="643"/>
    <n v="1001"/>
    <x v="26"/>
    <x v="12"/>
    <x v="0"/>
    <n v="24"/>
    <n v="4"/>
    <s v="Краснодарский край 2022"/>
    <n v="13.7"/>
    <s v="РФ 2022"/>
    <n v="42.8"/>
    <n v="33"/>
    <e v="#N/A"/>
    <s v="F$618"/>
    <s v="F$618:F$661"/>
    <n v="618"/>
    <n v="661"/>
  </r>
  <r>
    <n v="731"/>
    <n v="1002"/>
    <x v="26"/>
    <x v="13"/>
    <x v="0"/>
    <n v="0.2"/>
    <n v="7"/>
    <s v="Краснодарский край 2022"/>
    <n v="0"/>
    <s v="РФ 2022"/>
    <s v="-"/>
    <n v="33"/>
    <n v="32"/>
    <s v="F$706"/>
    <s v="F$706:F$749"/>
    <n v="706"/>
    <n v="749"/>
  </r>
  <r>
    <n v="467"/>
    <n v="1003"/>
    <x v="26"/>
    <x v="14"/>
    <x v="0"/>
    <n v="0.3"/>
    <n v="3"/>
    <s v="Краснодарский край 2022"/>
    <n v="0.2"/>
    <s v="РФ 2022"/>
    <s v="-"/>
    <n v="33"/>
    <e v="#N/A"/>
    <s v="F$442"/>
    <s v="F$442:F$485"/>
    <n v="442"/>
    <n v="485"/>
  </r>
  <r>
    <n v="511"/>
    <n v="1004"/>
    <x v="26"/>
    <x v="15"/>
    <x v="0"/>
    <n v="1.7"/>
    <n v="1"/>
    <s v="Краснодарский край 2022"/>
    <n v="0.6"/>
    <s v="РФ 2022"/>
    <n v="0.2"/>
    <n v="33"/>
    <n v="26"/>
    <s v="F$486"/>
    <s v="F$486:F$529"/>
    <n v="486"/>
    <n v="529"/>
  </r>
  <r>
    <n v="379"/>
    <n v="1005"/>
    <x v="26"/>
    <x v="16"/>
    <x v="0"/>
    <n v="1.1000000000000001"/>
    <n v="18"/>
    <s v="Краснодарский край 2022"/>
    <n v="1.9"/>
    <s v="РФ 2022"/>
    <n v="1.5"/>
    <n v="33"/>
    <e v="#N/A"/>
    <s v="F$354"/>
    <s v="F$354:F$397"/>
    <n v="354"/>
    <n v="397"/>
  </r>
  <r>
    <n v="115"/>
    <n v="1006"/>
    <x v="26"/>
    <x v="17"/>
    <x v="0"/>
    <n v="0"/>
    <n v="6"/>
    <s v="Краснодарский край 2022"/>
    <n v="1.1000000000000001"/>
    <s v="РФ 2022"/>
    <n v="30.3"/>
    <n v="33"/>
    <n v="33"/>
    <s v="F$90"/>
    <s v="F$90:F$133"/>
    <n v="90"/>
    <n v="133"/>
  </r>
  <r>
    <n v="203"/>
    <n v="1007"/>
    <x v="26"/>
    <x v="18"/>
    <x v="0"/>
    <n v="100"/>
    <n v="1"/>
    <s v="Краснодарский край 2022"/>
    <n v="99.2"/>
    <s v="РФ 2022"/>
    <s v="-"/>
    <n v="33"/>
    <n v="7"/>
    <s v="F$178"/>
    <s v="F$178:F$221"/>
    <n v="178"/>
    <n v="221"/>
  </r>
  <r>
    <n v="1083"/>
    <n v="1008"/>
    <x v="26"/>
    <x v="0"/>
    <x v="1"/>
    <n v="17"/>
    <n v="15"/>
    <s v="Краснодарский край 2023"/>
    <n v="24"/>
    <s v="РФ 2023"/>
    <n v="209.5"/>
    <n v="33"/>
    <e v="#N/A"/>
    <s v="F$1058"/>
    <s v="F$1058:F$1101"/>
    <n v="1058"/>
    <n v="1101"/>
  </r>
  <r>
    <n v="1611"/>
    <n v="1009"/>
    <x v="26"/>
    <x v="1"/>
    <x v="1"/>
    <n v="59008.000000000007"/>
    <n v="33"/>
    <s v="Краснодарский край 2023"/>
    <n v="131655.9"/>
    <s v="РФ 2023"/>
    <n v="1645476.7"/>
    <n v="33"/>
    <e v="#N/A"/>
    <s v="F$1586"/>
    <s v="F$1586:F$1629"/>
    <n v="1586"/>
    <n v="1629"/>
  </r>
  <r>
    <n v="1127"/>
    <n v="1010"/>
    <x v="26"/>
    <x v="2"/>
    <x v="1"/>
    <n v="0.3"/>
    <n v="2"/>
    <s v="Краснодарский край 2023"/>
    <n v="0.2"/>
    <s v="РФ 2023"/>
    <n v="1E-3"/>
    <n v="33"/>
    <n v="31"/>
    <s v="F$1102"/>
    <s v="F$1102:F$1145"/>
    <n v="1102"/>
    <n v="1145"/>
  </r>
  <r>
    <n v="863"/>
    <n v="1011"/>
    <x v="26"/>
    <x v="3"/>
    <x v="1"/>
    <n v="61"/>
    <n v="24"/>
    <s v="Краснодарский край 2023"/>
    <n v="147.19999999999999"/>
    <s v="РФ 2023"/>
    <n v="2015"/>
    <n v="33"/>
    <e v="#N/A"/>
    <s v="F$838"/>
    <s v="F$838:F$881"/>
    <n v="838"/>
    <n v="881"/>
  </r>
  <r>
    <n v="1655"/>
    <n v="1012"/>
    <x v="26"/>
    <x v="4"/>
    <x v="1"/>
    <n v="960"/>
    <n v="31"/>
    <s v="Краснодарский край 2023"/>
    <n v="4235.8999999999996"/>
    <s v="РФ 2023"/>
    <n v="45809.4"/>
    <n v="33"/>
    <e v="#N/A"/>
    <s v="F$1630"/>
    <s v="F$1630:F$1673"/>
    <n v="1630"/>
    <n v="1673"/>
  </r>
  <r>
    <n v="907"/>
    <n v="1013"/>
    <x v="26"/>
    <x v="5"/>
    <x v="1"/>
    <n v="1038"/>
    <n v="31"/>
    <s v="Краснодарский край 2023"/>
    <n v="4407.1000000000004"/>
    <s v="РФ 2023"/>
    <n v="48033.8"/>
    <n v="33"/>
    <e v="#N/A"/>
    <s v="F$882"/>
    <s v="F$882:F$925"/>
    <n v="882"/>
    <n v="925"/>
  </r>
  <r>
    <n v="1259"/>
    <n v="1014"/>
    <x v="26"/>
    <x v="6"/>
    <x v="1"/>
    <n v="17.600000000000001"/>
    <n v="23"/>
    <s v="Краснодарский край 2023"/>
    <n v="33.5"/>
    <s v="РФ 2023"/>
    <n v="29.2"/>
    <n v="33"/>
    <e v="#N/A"/>
    <s v="F$1234"/>
    <s v="F$1234:F$1277"/>
    <n v="1234"/>
    <n v="1277"/>
  </r>
  <r>
    <n v="1171"/>
    <n v="1015"/>
    <x v="26"/>
    <x v="7"/>
    <x v="1"/>
    <n v="66"/>
    <n v="35"/>
    <s v="Краснодарский край 2023"/>
    <n v="183.4"/>
    <s v="РФ 2023"/>
    <n v="2563.9"/>
    <n v="33"/>
    <e v="#N/A"/>
    <s v="F$1146"/>
    <s v="F$1146:F$1189"/>
    <n v="1146"/>
    <n v="1189"/>
  </r>
  <r>
    <n v="995"/>
    <n v="1016"/>
    <x v="26"/>
    <x v="8"/>
    <x v="1"/>
    <n v="0.65"/>
    <n v="16"/>
    <s v="Краснодарский край 2023"/>
    <n v="0"/>
    <s v="РФ 2023"/>
    <s v="-"/>
    <n v="33"/>
    <e v="#N/A"/>
    <s v="F$970"/>
    <s v="F$970:F$1013"/>
    <n v="970"/>
    <n v="1013"/>
  </r>
  <r>
    <n v="1391"/>
    <n v="1017"/>
    <x v="26"/>
    <x v="9"/>
    <x v="1"/>
    <n v="19"/>
    <n v="17"/>
    <s v="Краснодарский край 2023"/>
    <n v="28.3"/>
    <s v="РФ 2023"/>
    <s v="-"/>
    <n v="33"/>
    <e v="#N/A"/>
    <s v="F$1366"/>
    <s v="F$1366:F$1409"/>
    <n v="1366"/>
    <n v="1409"/>
  </r>
  <r>
    <n v="1435"/>
    <n v="1018"/>
    <x v="26"/>
    <x v="10"/>
    <x v="1"/>
    <n v="19"/>
    <n v="17"/>
    <s v="Краснодарский край 2023"/>
    <n v="39.1"/>
    <s v="РФ 2023"/>
    <s v="-"/>
    <n v="33"/>
    <e v="#N/A"/>
    <s v="F$1410"/>
    <s v="F$1410:F$1453"/>
    <n v="1410"/>
    <n v="1453"/>
  </r>
  <r>
    <n v="1523"/>
    <n v="1019"/>
    <x v="26"/>
    <x v="11"/>
    <x v="1"/>
    <n v="13"/>
    <n v="33"/>
    <s v="Краснодарский край 2023"/>
    <n v="43.2"/>
    <s v="РФ 2023"/>
    <n v="39.299999999999997"/>
    <n v="33"/>
    <e v="#N/A"/>
    <s v="F$1498"/>
    <s v="F$1498:F$1541"/>
    <n v="1498"/>
    <n v="1541"/>
  </r>
  <r>
    <n v="1479"/>
    <n v="1020"/>
    <x v="26"/>
    <x v="12"/>
    <x v="1"/>
    <n v="0"/>
    <n v="8"/>
    <s v="Краснодарский край 2023"/>
    <n v="2.2000000000000002"/>
    <s v="РФ 2023"/>
    <n v="31.5"/>
    <n v="33"/>
    <n v="34"/>
    <s v="F$1454"/>
    <s v="F$1454:F$1497"/>
    <n v="1454"/>
    <n v="1497"/>
  </r>
  <r>
    <n v="1567"/>
    <n v="1021"/>
    <x v="26"/>
    <x v="13"/>
    <x v="1"/>
    <n v="0.4"/>
    <n v="6"/>
    <s v="Краснодарский край 2023"/>
    <n v="0"/>
    <s v="РФ 2023"/>
    <s v="-"/>
    <n v="33"/>
    <n v="33"/>
    <s v="F$1542"/>
    <s v="F$1542:F$1585"/>
    <n v="1542"/>
    <n v="1585"/>
  </r>
  <r>
    <n v="1303"/>
    <n v="1022"/>
    <x v="26"/>
    <x v="14"/>
    <x v="1"/>
    <n v="0.3"/>
    <n v="3"/>
    <s v="Краснодарский край 2023"/>
    <n v="0.2"/>
    <s v="РФ 2023"/>
    <s v="-"/>
    <n v="33"/>
    <e v="#N/A"/>
    <s v="F$1278"/>
    <s v="F$1278:F$1321"/>
    <n v="1278"/>
    <n v="1321"/>
  </r>
  <r>
    <n v="1347"/>
    <n v="1023"/>
    <x v="26"/>
    <x v="15"/>
    <x v="1"/>
    <n v="0.2"/>
    <n v="5"/>
    <s v="Краснодарский край 2023"/>
    <n v="0.5"/>
    <s v="РФ 2023"/>
    <n v="0.2"/>
    <n v="33"/>
    <n v="29"/>
    <s v="F$1322"/>
    <s v="F$1322:F$1365"/>
    <n v="1322"/>
    <n v="1365"/>
  </r>
  <r>
    <n v="1215"/>
    <n v="1024"/>
    <x v="26"/>
    <x v="16"/>
    <x v="1"/>
    <n v="1.1000000000000001"/>
    <n v="11"/>
    <s v="Краснодарский край 2023"/>
    <n v="1.4"/>
    <s v="РФ 2023"/>
    <n v="1.6"/>
    <n v="33"/>
    <n v="27"/>
    <s v="F$1190"/>
    <s v="F$1190:F$1233"/>
    <n v="1190"/>
    <n v="1233"/>
  </r>
  <r>
    <n v="951"/>
    <n v="1025"/>
    <x v="26"/>
    <x v="17"/>
    <x v="1"/>
    <n v="0"/>
    <n v="6"/>
    <s v="Краснодарский край 2023"/>
    <n v="1.1000000000000001"/>
    <s v="РФ 2023"/>
    <n v="32.1"/>
    <n v="33"/>
    <n v="35"/>
    <s v="F$926"/>
    <s v="F$926:F$969"/>
    <n v="926"/>
    <n v="969"/>
  </r>
  <r>
    <n v="1039"/>
    <n v="1026"/>
    <x v="26"/>
    <x v="18"/>
    <x v="1"/>
    <n v="100"/>
    <n v="1"/>
    <s v="Краснодарский край 2023"/>
    <n v="99.5"/>
    <s v="РФ 2023"/>
    <s v="-"/>
    <n v="33"/>
    <n v="8"/>
    <s v="F$1014"/>
    <s v="F$1014:F$1057"/>
    <n v="1014"/>
    <n v="1057"/>
  </r>
  <r>
    <n v="248"/>
    <n v="1027"/>
    <x v="27"/>
    <x v="0"/>
    <x v="0"/>
    <n v="23"/>
    <n v="10"/>
    <s v="Краснодарский край 2022"/>
    <n v="24.3"/>
    <s v="РФ 2022"/>
    <n v="235.1"/>
    <n v="32"/>
    <n v="16"/>
    <s v="F$222"/>
    <s v="F$222:F$265"/>
    <n v="222"/>
    <n v="265"/>
  </r>
  <r>
    <n v="776"/>
    <n v="1028"/>
    <x v="27"/>
    <x v="1"/>
    <x v="0"/>
    <n v="70511"/>
    <n v="28"/>
    <s v="Краснодарский край 2022"/>
    <n v="116149"/>
    <s v="РФ 2022"/>
    <n v="1712442.1"/>
    <n v="32"/>
    <e v="#N/A"/>
    <s v="F$750"/>
    <s v="F$750:F$793"/>
    <n v="750"/>
    <n v="793"/>
  </r>
  <r>
    <n v="292"/>
    <n v="1029"/>
    <x v="27"/>
    <x v="2"/>
    <x v="0"/>
    <n v="0.3"/>
    <n v="2"/>
    <s v="Краснодарский край 2022"/>
    <n v="0.2"/>
    <s v="РФ 2022"/>
    <n v="2E-3"/>
    <n v="32"/>
    <n v="33"/>
    <s v="F$266"/>
    <s v="F$266:F$309"/>
    <n v="266"/>
    <n v="309"/>
  </r>
  <r>
    <n v="28"/>
    <n v="1030"/>
    <x v="27"/>
    <x v="3"/>
    <x v="0"/>
    <n v="52"/>
    <n v="31"/>
    <s v="Краснодарский край 2022"/>
    <n v="154.69999999999999"/>
    <s v="РФ 2022"/>
    <n v="2237.9"/>
    <n v="32"/>
    <e v="#N/A"/>
    <s v="F$2"/>
    <s v="F$2:F$45"/>
    <n v="2"/>
    <n v="45"/>
  </r>
  <r>
    <n v="820"/>
    <n v="1031"/>
    <x v="27"/>
    <x v="4"/>
    <x v="0"/>
    <n v="691"/>
    <n v="34"/>
    <s v="Краснодарский край 2022"/>
    <n v="3901.3"/>
    <s v="РФ 2022"/>
    <n v="44096.6"/>
    <n v="32"/>
    <e v="#N/A"/>
    <s v="F$794"/>
    <s v="F$794:F$837"/>
    <n v="794"/>
    <n v="837"/>
  </r>
  <r>
    <n v="72"/>
    <n v="1032"/>
    <x v="27"/>
    <x v="5"/>
    <x v="0"/>
    <n v="766"/>
    <n v="35"/>
    <s v="Краснодарский край 2022"/>
    <n v="4080.4"/>
    <s v="РФ 2022"/>
    <n v="46569.599999999999"/>
    <n v="32"/>
    <e v="#N/A"/>
    <s v="F$46"/>
    <s v="F$46:F$89"/>
    <n v="46"/>
    <n v="89"/>
  </r>
  <r>
    <n v="424"/>
    <n v="1033"/>
    <x v="27"/>
    <x v="6"/>
    <x v="0"/>
    <n v="10.9"/>
    <n v="37"/>
    <s v="Краснодарский край 2022"/>
    <n v="35.1"/>
    <s v="РФ 2022"/>
    <n v="27.2"/>
    <n v="32"/>
    <e v="#N/A"/>
    <s v="F$398"/>
    <s v="F$398:F$441"/>
    <n v="398"/>
    <n v="441"/>
  </r>
  <r>
    <n v="336"/>
    <n v="1034"/>
    <x v="27"/>
    <x v="7"/>
    <x v="0"/>
    <n v="88"/>
    <n v="31"/>
    <s v="Краснодарский край 2022"/>
    <n v="225.2"/>
    <s v="РФ 2022"/>
    <n v="2573.6"/>
    <n v="32"/>
    <e v="#N/A"/>
    <s v="F$310"/>
    <s v="F$310:F$353"/>
    <n v="310"/>
    <n v="353"/>
  </r>
  <r>
    <n v="160"/>
    <n v="1035"/>
    <x v="27"/>
    <x v="8"/>
    <x v="0"/>
    <n v="0.75"/>
    <n v="8"/>
    <s v="Краснодарский край 2022"/>
    <n v="0"/>
    <s v="РФ 2022"/>
    <s v="-"/>
    <n v="32"/>
    <e v="#N/A"/>
    <s v="F$134"/>
    <s v="F$134:F$177"/>
    <n v="134"/>
    <n v="177"/>
  </r>
  <r>
    <n v="556"/>
    <n v="1036"/>
    <x v="27"/>
    <x v="9"/>
    <x v="0"/>
    <n v="29"/>
    <n v="8"/>
    <s v="Краснодарский край 2022"/>
    <n v="25.4"/>
    <s v="РФ 2022"/>
    <s v="-"/>
    <n v="32"/>
    <e v="#N/A"/>
    <s v="F$530"/>
    <s v="F$530:F$573"/>
    <n v="530"/>
    <n v="573"/>
  </r>
  <r>
    <n v="600"/>
    <n v="1037"/>
    <x v="27"/>
    <x v="10"/>
    <x v="0"/>
    <n v="49"/>
    <n v="19"/>
    <s v="Краснодарский край 2022"/>
    <n v="62.9"/>
    <s v="РФ 2022"/>
    <s v="-"/>
    <n v="32"/>
    <n v="17"/>
    <s v="F$574"/>
    <s v="F$574:F$617"/>
    <n v="574"/>
    <n v="617"/>
  </r>
  <r>
    <n v="688"/>
    <n v="1038"/>
    <x v="27"/>
    <x v="11"/>
    <x v="0"/>
    <n v="22"/>
    <n v="18"/>
    <s v="Краснодарский край 2022"/>
    <n v="32.1"/>
    <s v="РФ 2022"/>
    <n v="35.9"/>
    <n v="32"/>
    <n v="13"/>
    <s v="F$662"/>
    <s v="F$662:F$705"/>
    <n v="662"/>
    <n v="705"/>
  </r>
  <r>
    <n v="644"/>
    <n v="1039"/>
    <x v="27"/>
    <x v="12"/>
    <x v="0"/>
    <n v="6"/>
    <n v="18"/>
    <s v="Краснодарский край 2022"/>
    <n v="13.7"/>
    <s v="РФ 2022"/>
    <n v="42.8"/>
    <n v="32"/>
    <e v="#N/A"/>
    <s v="F$618"/>
    <s v="F$618:F$661"/>
    <n v="618"/>
    <n v="661"/>
  </r>
  <r>
    <n v="732"/>
    <n v="1040"/>
    <x v="27"/>
    <x v="13"/>
    <x v="0"/>
    <n v="0.2"/>
    <n v="7"/>
    <s v="Краснодарский край 2022"/>
    <n v="0"/>
    <s v="РФ 2022"/>
    <s v="-"/>
    <n v="32"/>
    <n v="32"/>
    <s v="F$706"/>
    <s v="F$706:F$749"/>
    <n v="706"/>
    <n v="749"/>
  </r>
  <r>
    <n v="468"/>
    <n v="1041"/>
    <x v="27"/>
    <x v="14"/>
    <x v="0"/>
    <n v="0.4"/>
    <n v="2"/>
    <s v="Краснодарский край 2022"/>
    <n v="0.2"/>
    <s v="РФ 2022"/>
    <s v="-"/>
    <n v="32"/>
    <e v="#N/A"/>
    <s v="F$442"/>
    <s v="F$442:F$485"/>
    <n v="442"/>
    <n v="485"/>
  </r>
  <r>
    <n v="512"/>
    <n v="1042"/>
    <x v="27"/>
    <x v="15"/>
    <x v="0"/>
    <n v="1.4"/>
    <n v="4"/>
    <s v="Краснодарский край 2022"/>
    <n v="0.6"/>
    <s v="РФ 2022"/>
    <n v="0.2"/>
    <n v="32"/>
    <e v="#N/A"/>
    <s v="F$486"/>
    <s v="F$486:F$529"/>
    <n v="486"/>
    <n v="529"/>
  </r>
  <r>
    <n v="380"/>
    <n v="1043"/>
    <x v="27"/>
    <x v="16"/>
    <x v="0"/>
    <n v="1.2"/>
    <n v="17"/>
    <s v="Краснодарский край 2022"/>
    <n v="1.9"/>
    <s v="РФ 2022"/>
    <n v="1.5"/>
    <n v="32"/>
    <n v="28"/>
    <s v="F$354"/>
    <s v="F$354:F$397"/>
    <n v="354"/>
    <n v="397"/>
  </r>
  <r>
    <n v="116"/>
    <n v="1044"/>
    <x v="27"/>
    <x v="17"/>
    <x v="0"/>
    <n v="0"/>
    <n v="6"/>
    <s v="Краснодарский край 2022"/>
    <n v="1.1000000000000001"/>
    <s v="РФ 2022"/>
    <n v="30.3"/>
    <n v="32"/>
    <n v="33"/>
    <s v="F$90"/>
    <s v="F$90:F$133"/>
    <n v="90"/>
    <n v="133"/>
  </r>
  <r>
    <n v="204"/>
    <n v="1045"/>
    <x v="27"/>
    <x v="18"/>
    <x v="0"/>
    <n v="100"/>
    <n v="1"/>
    <s v="Краснодарский край 2022"/>
    <n v="99.2"/>
    <s v="РФ 2022"/>
    <s v="-"/>
    <n v="32"/>
    <n v="7"/>
    <s v="F$178"/>
    <s v="F$178:F$221"/>
    <n v="178"/>
    <n v="221"/>
  </r>
  <r>
    <n v="1084"/>
    <n v="1046"/>
    <x v="27"/>
    <x v="0"/>
    <x v="1"/>
    <n v="23"/>
    <n v="9"/>
    <s v="Краснодарский край 2023"/>
    <n v="24"/>
    <s v="РФ 2023"/>
    <n v="209.5"/>
    <n v="30"/>
    <e v="#N/A"/>
    <s v="F$1058"/>
    <s v="F$1058:F$1101"/>
    <n v="1058"/>
    <n v="1101"/>
  </r>
  <r>
    <n v="1612"/>
    <n v="1047"/>
    <x v="27"/>
    <x v="1"/>
    <x v="1"/>
    <n v="68938"/>
    <n v="28"/>
    <s v="Краснодарский край 2023"/>
    <n v="131655.9"/>
    <s v="РФ 2023"/>
    <n v="1645476.7"/>
    <n v="30"/>
    <e v="#N/A"/>
    <s v="F$1586"/>
    <s v="F$1586:F$1629"/>
    <n v="1586"/>
    <n v="1629"/>
  </r>
  <r>
    <n v="1128"/>
    <n v="1048"/>
    <x v="27"/>
    <x v="2"/>
    <x v="1"/>
    <n v="0.3"/>
    <n v="2"/>
    <s v="Краснодарский край 2023"/>
    <n v="0.2"/>
    <s v="РФ 2023"/>
    <n v="1E-3"/>
    <n v="30"/>
    <n v="31"/>
    <s v="F$1102"/>
    <s v="F$1102:F$1145"/>
    <n v="1102"/>
    <n v="1145"/>
  </r>
  <r>
    <n v="864"/>
    <n v="1049"/>
    <x v="27"/>
    <x v="3"/>
    <x v="1"/>
    <n v="46"/>
    <n v="31"/>
    <s v="Краснодарский край 2023"/>
    <n v="147.19999999999999"/>
    <s v="РФ 2023"/>
    <n v="2015"/>
    <n v="30"/>
    <e v="#N/A"/>
    <s v="F$838"/>
    <s v="F$838:F$881"/>
    <n v="838"/>
    <n v="881"/>
  </r>
  <r>
    <n v="1656"/>
    <n v="1050"/>
    <x v="27"/>
    <x v="4"/>
    <x v="1"/>
    <n v="789"/>
    <n v="35"/>
    <s v="Краснодарский край 2023"/>
    <n v="4235.8999999999996"/>
    <s v="РФ 2023"/>
    <n v="45809.4"/>
    <n v="30"/>
    <e v="#N/A"/>
    <s v="F$1630"/>
    <s v="F$1630:F$1673"/>
    <n v="1630"/>
    <n v="1673"/>
  </r>
  <r>
    <n v="908"/>
    <n v="1051"/>
    <x v="27"/>
    <x v="5"/>
    <x v="1"/>
    <n v="858"/>
    <n v="35"/>
    <s v="Краснодарский край 2023"/>
    <n v="4407.1000000000004"/>
    <s v="РФ 2023"/>
    <n v="48033.8"/>
    <n v="30"/>
    <e v="#N/A"/>
    <s v="F$882"/>
    <s v="F$882:F$925"/>
    <n v="882"/>
    <n v="925"/>
  </r>
  <r>
    <n v="1260"/>
    <n v="1052"/>
    <x v="27"/>
    <x v="6"/>
    <x v="1"/>
    <n v="12.4"/>
    <n v="38"/>
    <s v="Краснодарский край 2023"/>
    <n v="33.5"/>
    <s v="РФ 2023"/>
    <n v="29.2"/>
    <n v="30"/>
    <e v="#N/A"/>
    <s v="F$1234"/>
    <s v="F$1234:F$1277"/>
    <n v="1234"/>
    <n v="1277"/>
  </r>
  <r>
    <n v="1172"/>
    <n v="1053"/>
    <x v="27"/>
    <x v="7"/>
    <x v="1"/>
    <n v="80"/>
    <n v="32"/>
    <s v="Краснодарский край 2023"/>
    <n v="183.4"/>
    <s v="РФ 2023"/>
    <n v="2563.9"/>
    <n v="30"/>
    <e v="#N/A"/>
    <s v="F$1146"/>
    <s v="F$1146:F$1189"/>
    <n v="1146"/>
    <n v="1189"/>
  </r>
  <r>
    <n v="996"/>
    <n v="1054"/>
    <x v="27"/>
    <x v="8"/>
    <x v="1"/>
    <n v="0.76"/>
    <n v="6"/>
    <s v="Краснодарский край 2023"/>
    <n v="0"/>
    <s v="РФ 2023"/>
    <s v="-"/>
    <n v="30"/>
    <e v="#N/A"/>
    <s v="F$970"/>
    <s v="F$970:F$1013"/>
    <n v="970"/>
    <n v="1013"/>
  </r>
  <r>
    <n v="1392"/>
    <n v="1055"/>
    <x v="27"/>
    <x v="9"/>
    <x v="1"/>
    <n v="28"/>
    <n v="10"/>
    <s v="Краснодарский край 2023"/>
    <n v="28.3"/>
    <s v="РФ 2023"/>
    <s v="-"/>
    <n v="30"/>
    <n v="12"/>
    <s v="F$1366"/>
    <s v="F$1366:F$1409"/>
    <n v="1366"/>
    <n v="1409"/>
  </r>
  <r>
    <n v="1436"/>
    <n v="1056"/>
    <x v="27"/>
    <x v="10"/>
    <x v="1"/>
    <n v="28"/>
    <n v="10"/>
    <s v="Краснодарский край 2023"/>
    <n v="39.1"/>
    <s v="РФ 2023"/>
    <s v="-"/>
    <n v="30"/>
    <n v="20"/>
    <s v="F$1410"/>
    <s v="F$1410:F$1453"/>
    <n v="1410"/>
    <n v="1453"/>
  </r>
  <r>
    <n v="1524"/>
    <n v="1057"/>
    <x v="27"/>
    <x v="11"/>
    <x v="1"/>
    <n v="22"/>
    <n v="28"/>
    <s v="Краснодарский край 2023"/>
    <n v="43.2"/>
    <s v="РФ 2023"/>
    <n v="39.299999999999997"/>
    <n v="30"/>
    <e v="#N/A"/>
    <s v="F$1498"/>
    <s v="F$1498:F$1541"/>
    <n v="1498"/>
    <n v="1541"/>
  </r>
  <r>
    <n v="1480"/>
    <n v="1058"/>
    <x v="27"/>
    <x v="12"/>
    <x v="1"/>
    <n v="4"/>
    <n v="4"/>
    <s v="Краснодарский край 2023"/>
    <n v="2.2000000000000002"/>
    <s v="РФ 2023"/>
    <n v="31.5"/>
    <n v="30"/>
    <e v="#N/A"/>
    <s v="F$1454"/>
    <s v="F$1454:F$1497"/>
    <n v="1454"/>
    <n v="1497"/>
  </r>
  <r>
    <n v="1568"/>
    <n v="1059"/>
    <x v="27"/>
    <x v="13"/>
    <x v="1"/>
    <n v="0.3"/>
    <n v="7"/>
    <s v="Краснодарский край 2023"/>
    <n v="0"/>
    <s v="РФ 2023"/>
    <s v="-"/>
    <n v="30"/>
    <n v="34"/>
    <s v="F$1542"/>
    <s v="F$1542:F$1585"/>
    <n v="1542"/>
    <n v="1585"/>
  </r>
  <r>
    <n v="1304"/>
    <n v="1060"/>
    <x v="27"/>
    <x v="14"/>
    <x v="1"/>
    <n v="0.4"/>
    <n v="2"/>
    <s v="Краснодарский край 2023"/>
    <n v="0.2"/>
    <s v="РФ 2023"/>
    <s v="-"/>
    <n v="30"/>
    <n v="32"/>
    <s v="F$1278"/>
    <s v="F$1278:F$1321"/>
    <n v="1278"/>
    <n v="1321"/>
  </r>
  <r>
    <n v="1348"/>
    <n v="1061"/>
    <x v="27"/>
    <x v="15"/>
    <x v="1"/>
    <n v="0.4"/>
    <n v="3"/>
    <s v="Краснодарский край 2023"/>
    <n v="0.5"/>
    <s v="РФ 2023"/>
    <n v="0.2"/>
    <n v="30"/>
    <n v="27"/>
    <s v="F$1322"/>
    <s v="F$1322:F$1365"/>
    <n v="1322"/>
    <n v="1365"/>
  </r>
  <r>
    <n v="1216"/>
    <n v="1062"/>
    <x v="27"/>
    <x v="16"/>
    <x v="1"/>
    <n v="1.2"/>
    <n v="10"/>
    <s v="Краснодарский край 2023"/>
    <n v="1.4"/>
    <s v="РФ 2023"/>
    <n v="1.6"/>
    <n v="30"/>
    <n v="26"/>
    <s v="F$1190"/>
    <s v="F$1190:F$1233"/>
    <n v="1190"/>
    <n v="1233"/>
  </r>
  <r>
    <n v="952"/>
    <n v="1063"/>
    <x v="27"/>
    <x v="17"/>
    <x v="1"/>
    <n v="0"/>
    <n v="6"/>
    <s v="Краснодарский край 2023"/>
    <n v="1.1000000000000001"/>
    <s v="РФ 2023"/>
    <n v="32.1"/>
    <n v="30"/>
    <n v="35"/>
    <s v="F$926"/>
    <s v="F$926:F$969"/>
    <n v="926"/>
    <n v="969"/>
  </r>
  <r>
    <n v="1040"/>
    <n v="1064"/>
    <x v="27"/>
    <x v="18"/>
    <x v="1"/>
    <n v="100"/>
    <n v="1"/>
    <s v="Краснодарский край 2023"/>
    <n v="99.5"/>
    <s v="РФ 2023"/>
    <s v="-"/>
    <n v="30"/>
    <n v="8"/>
    <s v="F$1014"/>
    <s v="F$1014:F$1057"/>
    <n v="1014"/>
    <n v="1057"/>
  </r>
  <r>
    <n v="249"/>
    <n v="1065"/>
    <x v="28"/>
    <x v="0"/>
    <x v="0"/>
    <n v="18"/>
    <n v="15"/>
    <s v="Краснодарский край 2022"/>
    <n v="24.3"/>
    <s v="РФ 2022"/>
    <n v="235.1"/>
    <n v="29"/>
    <e v="#N/A"/>
    <s v="F$222"/>
    <s v="F$222:F$265"/>
    <n v="222"/>
    <n v="265"/>
  </r>
  <r>
    <n v="777"/>
    <n v="1066"/>
    <x v="28"/>
    <x v="1"/>
    <x v="0"/>
    <n v="83745"/>
    <n v="26"/>
    <s v="Краснодарский край 2022"/>
    <n v="116149"/>
    <s v="РФ 2022"/>
    <n v="1712442.1"/>
    <n v="29"/>
    <e v="#N/A"/>
    <s v="F$750"/>
    <s v="F$750:F$793"/>
    <n v="750"/>
    <n v="793"/>
  </r>
  <r>
    <n v="293"/>
    <n v="1067"/>
    <x v="28"/>
    <x v="2"/>
    <x v="0"/>
    <n v="0.2"/>
    <n v="3"/>
    <s v="Краснодарский край 2022"/>
    <n v="0.2"/>
    <s v="РФ 2022"/>
    <n v="2E-3"/>
    <n v="29"/>
    <n v="34"/>
    <s v="F$266"/>
    <s v="F$266:F$309"/>
    <n v="266"/>
    <n v="309"/>
  </r>
  <r>
    <n v="29"/>
    <n v="1068"/>
    <x v="28"/>
    <x v="3"/>
    <x v="0"/>
    <n v="54"/>
    <n v="30"/>
    <s v="Краснодарский край 2022"/>
    <n v="154.69999999999999"/>
    <s v="РФ 2022"/>
    <n v="2237.9"/>
    <n v="29"/>
    <e v="#N/A"/>
    <s v="F$2"/>
    <s v="F$2:F$45"/>
    <n v="2"/>
    <n v="45"/>
  </r>
  <r>
    <n v="821"/>
    <n v="1069"/>
    <x v="28"/>
    <x v="4"/>
    <x v="0"/>
    <n v="903"/>
    <n v="30"/>
    <s v="Краснодарский край 2022"/>
    <n v="3901.3"/>
    <s v="РФ 2022"/>
    <n v="44096.6"/>
    <n v="29"/>
    <e v="#N/A"/>
    <s v="F$794"/>
    <s v="F$794:F$837"/>
    <n v="794"/>
    <n v="837"/>
  </r>
  <r>
    <n v="73"/>
    <n v="1070"/>
    <x v="28"/>
    <x v="5"/>
    <x v="0"/>
    <n v="975"/>
    <n v="30"/>
    <s v="Краснодарский край 2022"/>
    <n v="4080.4"/>
    <s v="РФ 2022"/>
    <n v="46569.599999999999"/>
    <n v="29"/>
    <e v="#N/A"/>
    <s v="F$46"/>
    <s v="F$46:F$89"/>
    <n v="46"/>
    <n v="89"/>
  </r>
  <r>
    <n v="425"/>
    <n v="1071"/>
    <x v="28"/>
    <x v="6"/>
    <x v="0"/>
    <n v="11.6"/>
    <n v="35"/>
    <s v="Краснодарский край 2022"/>
    <n v="35.1"/>
    <s v="РФ 2022"/>
    <n v="27.2"/>
    <n v="29"/>
    <e v="#N/A"/>
    <s v="F$398"/>
    <s v="F$398:F$441"/>
    <n v="398"/>
    <n v="441"/>
  </r>
  <r>
    <n v="337"/>
    <n v="1072"/>
    <x v="28"/>
    <x v="7"/>
    <x v="0"/>
    <n v="192"/>
    <n v="16"/>
    <s v="Краснодарский край 2022"/>
    <n v="225.2"/>
    <s v="РФ 2022"/>
    <n v="2573.6"/>
    <n v="29"/>
    <e v="#N/A"/>
    <s v="F$310"/>
    <s v="F$310:F$353"/>
    <n v="310"/>
    <n v="353"/>
  </r>
  <r>
    <n v="161"/>
    <n v="1073"/>
    <x v="28"/>
    <x v="8"/>
    <x v="0"/>
    <n v="0.64"/>
    <n v="18"/>
    <s v="Краснодарский край 2022"/>
    <n v="0"/>
    <s v="РФ 2022"/>
    <s v="-"/>
    <n v="29"/>
    <n v="31"/>
    <s v="F$134"/>
    <s v="F$134:F$177"/>
    <n v="134"/>
    <n v="177"/>
  </r>
  <r>
    <n v="557"/>
    <n v="1074"/>
    <x v="28"/>
    <x v="9"/>
    <x v="0"/>
    <n v="26"/>
    <n v="10"/>
    <s v="Краснодарский край 2022"/>
    <n v="25.4"/>
    <s v="РФ 2022"/>
    <s v="-"/>
    <n v="29"/>
    <e v="#N/A"/>
    <s v="F$530"/>
    <s v="F$530:F$573"/>
    <n v="530"/>
    <n v="573"/>
  </r>
  <r>
    <n v="601"/>
    <n v="1075"/>
    <x v="28"/>
    <x v="10"/>
    <x v="0"/>
    <n v="51"/>
    <n v="17"/>
    <s v="Краснодарский край 2022"/>
    <n v="62.9"/>
    <s v="РФ 2022"/>
    <s v="-"/>
    <n v="29"/>
    <e v="#N/A"/>
    <s v="F$574"/>
    <s v="F$574:F$617"/>
    <n v="574"/>
    <n v="617"/>
  </r>
  <r>
    <n v="689"/>
    <n v="1076"/>
    <x v="28"/>
    <x v="11"/>
    <x v="0"/>
    <n v="28"/>
    <n v="12"/>
    <s v="Краснодарский край 2022"/>
    <n v="32.1"/>
    <s v="РФ 2022"/>
    <n v="35.9"/>
    <n v="29"/>
    <e v="#N/A"/>
    <s v="F$662"/>
    <s v="F$662:F$705"/>
    <n v="662"/>
    <n v="705"/>
  </r>
  <r>
    <n v="645"/>
    <n v="1077"/>
    <x v="28"/>
    <x v="12"/>
    <x v="0"/>
    <n v="6"/>
    <n v="18"/>
    <s v="Краснодарский край 2022"/>
    <n v="13.7"/>
    <s v="РФ 2022"/>
    <n v="42.8"/>
    <n v="29"/>
    <e v="#N/A"/>
    <s v="F$618"/>
    <s v="F$618:F$661"/>
    <n v="618"/>
    <n v="661"/>
  </r>
  <r>
    <n v="733"/>
    <n v="1078"/>
    <x v="28"/>
    <x v="13"/>
    <x v="0"/>
    <n v="0.1"/>
    <n v="8"/>
    <s v="Краснодарский край 2022"/>
    <n v="0"/>
    <s v="РФ 2022"/>
    <s v="-"/>
    <n v="29"/>
    <n v="33"/>
    <s v="F$706"/>
    <s v="F$706:F$749"/>
    <n v="706"/>
    <n v="749"/>
  </r>
  <r>
    <n v="469"/>
    <n v="1079"/>
    <x v="28"/>
    <x v="14"/>
    <x v="0"/>
    <n v="0.3"/>
    <n v="3"/>
    <s v="Краснодарский край 2022"/>
    <n v="0.2"/>
    <s v="РФ 2022"/>
    <s v="-"/>
    <n v="29"/>
    <e v="#N/A"/>
    <s v="F$442"/>
    <s v="F$442:F$485"/>
    <n v="442"/>
    <n v="485"/>
  </r>
  <r>
    <n v="513"/>
    <n v="1080"/>
    <x v="28"/>
    <x v="15"/>
    <x v="0"/>
    <n v="1.2"/>
    <n v="6"/>
    <s v="Краснодарский край 2022"/>
    <n v="0.6"/>
    <s v="РФ 2022"/>
    <n v="0.2"/>
    <n v="29"/>
    <e v="#N/A"/>
    <s v="F$486"/>
    <s v="F$486:F$529"/>
    <n v="486"/>
    <n v="529"/>
  </r>
  <r>
    <n v="381"/>
    <n v="1081"/>
    <x v="28"/>
    <x v="16"/>
    <x v="0"/>
    <n v="2.2999999999999998"/>
    <n v="6"/>
    <s v="Краснодарский край 2022"/>
    <n v="1.9"/>
    <s v="РФ 2022"/>
    <n v="1.5"/>
    <n v="29"/>
    <e v="#N/A"/>
    <s v="F$354"/>
    <s v="F$354:F$397"/>
    <n v="354"/>
    <n v="397"/>
  </r>
  <r>
    <n v="117"/>
    <n v="1082"/>
    <x v="28"/>
    <x v="17"/>
    <x v="0"/>
    <n v="0"/>
    <n v="6"/>
    <s v="Краснодарский край 2022"/>
    <n v="1.1000000000000001"/>
    <s v="РФ 2022"/>
    <n v="30.3"/>
    <n v="29"/>
    <n v="33"/>
    <s v="F$90"/>
    <s v="F$90:F$133"/>
    <n v="90"/>
    <n v="133"/>
  </r>
  <r>
    <n v="205"/>
    <n v="1083"/>
    <x v="28"/>
    <x v="18"/>
    <x v="0"/>
    <n v="97.5"/>
    <n v="4"/>
    <s v="Краснодарский край 2022"/>
    <n v="99.2"/>
    <s v="РФ 2022"/>
    <s v="-"/>
    <n v="29"/>
    <e v="#N/A"/>
    <s v="F$178"/>
    <s v="F$178:F$221"/>
    <n v="178"/>
    <n v="221"/>
  </r>
  <r>
    <n v="1085"/>
    <n v="1084"/>
    <x v="28"/>
    <x v="0"/>
    <x v="1"/>
    <n v="18"/>
    <n v="14"/>
    <s v="Краснодарский край 2023"/>
    <n v="24"/>
    <s v="РФ 2023"/>
    <n v="209.5"/>
    <n v="26"/>
    <n v="19"/>
    <s v="F$1058"/>
    <s v="F$1058:F$1101"/>
    <n v="1058"/>
    <n v="1101"/>
  </r>
  <r>
    <n v="1613"/>
    <n v="1085"/>
    <x v="28"/>
    <x v="1"/>
    <x v="1"/>
    <n v="83195.000000000015"/>
    <n v="27"/>
    <s v="Краснодарский край 2023"/>
    <n v="131655.9"/>
    <s v="РФ 2023"/>
    <n v="1645476.7"/>
    <n v="26"/>
    <e v="#N/A"/>
    <s v="F$1586"/>
    <s v="F$1586:F$1629"/>
    <n v="1586"/>
    <n v="1629"/>
  </r>
  <r>
    <n v="1129"/>
    <n v="1086"/>
    <x v="28"/>
    <x v="2"/>
    <x v="1"/>
    <n v="0.2"/>
    <n v="3"/>
    <s v="Краснодарский край 2023"/>
    <n v="0.2"/>
    <s v="РФ 2023"/>
    <n v="1E-3"/>
    <n v="26"/>
    <n v="32"/>
    <s v="F$1102"/>
    <s v="F$1102:F$1145"/>
    <n v="1102"/>
    <n v="1145"/>
  </r>
  <r>
    <n v="865"/>
    <n v="1087"/>
    <x v="28"/>
    <x v="3"/>
    <x v="1"/>
    <n v="53"/>
    <n v="28"/>
    <s v="Краснодарский край 2023"/>
    <n v="147.19999999999999"/>
    <s v="РФ 2023"/>
    <n v="2015"/>
    <n v="26"/>
    <e v="#N/A"/>
    <s v="F$838"/>
    <s v="F$838:F$881"/>
    <n v="838"/>
    <n v="881"/>
  </r>
  <r>
    <n v="1657"/>
    <n v="1088"/>
    <x v="28"/>
    <x v="4"/>
    <x v="1"/>
    <n v="1069"/>
    <n v="28"/>
    <s v="Краснодарский край 2023"/>
    <n v="4235.8999999999996"/>
    <s v="РФ 2023"/>
    <n v="45809.4"/>
    <n v="26"/>
    <e v="#N/A"/>
    <s v="F$1630"/>
    <s v="F$1630:F$1673"/>
    <n v="1630"/>
    <n v="1673"/>
  </r>
  <r>
    <n v="909"/>
    <n v="1089"/>
    <x v="28"/>
    <x v="5"/>
    <x v="1"/>
    <n v="1140"/>
    <n v="29"/>
    <s v="Краснодарский край 2023"/>
    <n v="4407.1000000000004"/>
    <s v="РФ 2023"/>
    <n v="48033.8"/>
    <n v="26"/>
    <e v="#N/A"/>
    <s v="F$882"/>
    <s v="F$882:F$925"/>
    <n v="882"/>
    <n v="925"/>
  </r>
  <r>
    <n v="1261"/>
    <n v="1090"/>
    <x v="28"/>
    <x v="6"/>
    <x v="1"/>
    <n v="13.7"/>
    <n v="36"/>
    <s v="Краснодарский край 2023"/>
    <n v="33.5"/>
    <s v="РФ 2023"/>
    <n v="29.2"/>
    <n v="26"/>
    <e v="#N/A"/>
    <s v="F$1234"/>
    <s v="F$1234:F$1277"/>
    <n v="1234"/>
    <n v="1277"/>
  </r>
  <r>
    <n v="1173"/>
    <n v="1091"/>
    <x v="28"/>
    <x v="7"/>
    <x v="1"/>
    <n v="117"/>
    <n v="22"/>
    <s v="Краснодарский край 2023"/>
    <n v="183.4"/>
    <s v="РФ 2023"/>
    <n v="2563.9"/>
    <n v="26"/>
    <e v="#N/A"/>
    <s v="F$1146"/>
    <s v="F$1146:F$1189"/>
    <n v="1146"/>
    <n v="1189"/>
  </r>
  <r>
    <n v="997"/>
    <n v="1092"/>
    <x v="28"/>
    <x v="8"/>
    <x v="1"/>
    <n v="0.64"/>
    <n v="17"/>
    <s v="Краснодарский край 2023"/>
    <n v="0"/>
    <s v="РФ 2023"/>
    <s v="-"/>
    <n v="26"/>
    <e v="#N/A"/>
    <s v="F$970"/>
    <s v="F$970:F$1013"/>
    <n v="970"/>
    <n v="1013"/>
  </r>
  <r>
    <n v="1393"/>
    <n v="1093"/>
    <x v="28"/>
    <x v="9"/>
    <x v="1"/>
    <n v="29"/>
    <n v="9"/>
    <s v="Краснодарский край 2023"/>
    <n v="28.3"/>
    <s v="РФ 2023"/>
    <s v="-"/>
    <n v="26"/>
    <e v="#N/A"/>
    <s v="F$1366"/>
    <s v="F$1366:F$1409"/>
    <n v="1366"/>
    <n v="1409"/>
  </r>
  <r>
    <n v="1437"/>
    <n v="1094"/>
    <x v="28"/>
    <x v="10"/>
    <x v="1"/>
    <n v="29"/>
    <n v="9"/>
    <s v="Краснодарский край 2023"/>
    <n v="39.1"/>
    <s v="РФ 2023"/>
    <s v="-"/>
    <n v="26"/>
    <e v="#N/A"/>
    <s v="F$1410"/>
    <s v="F$1410:F$1453"/>
    <n v="1410"/>
    <n v="1453"/>
  </r>
  <r>
    <n v="1525"/>
    <n v="1095"/>
    <x v="28"/>
    <x v="11"/>
    <x v="1"/>
    <n v="46"/>
    <n v="12"/>
    <s v="Краснодарский край 2023"/>
    <n v="43.2"/>
    <s v="РФ 2023"/>
    <n v="39.299999999999997"/>
    <n v="26"/>
    <e v="#N/A"/>
    <s v="F$1498"/>
    <s v="F$1498:F$1541"/>
    <n v="1498"/>
    <n v="1541"/>
  </r>
  <r>
    <n v="1481"/>
    <n v="1096"/>
    <x v="28"/>
    <x v="12"/>
    <x v="1"/>
    <n v="0"/>
    <n v="8"/>
    <s v="Краснодарский край 2023"/>
    <n v="2.2000000000000002"/>
    <s v="РФ 2023"/>
    <n v="31.5"/>
    <n v="26"/>
    <n v="34"/>
    <s v="F$1454"/>
    <s v="F$1454:F$1497"/>
    <n v="1454"/>
    <n v="1497"/>
  </r>
  <r>
    <n v="1569"/>
    <n v="1097"/>
    <x v="28"/>
    <x v="13"/>
    <x v="1"/>
    <n v="0.1"/>
    <n v="9"/>
    <s v="Краснодарский край 2023"/>
    <n v="0"/>
    <s v="РФ 2023"/>
    <s v="-"/>
    <n v="26"/>
    <e v="#N/A"/>
    <s v="F$1542"/>
    <s v="F$1542:F$1585"/>
    <n v="1542"/>
    <n v="1585"/>
  </r>
  <r>
    <n v="1305"/>
    <n v="1098"/>
    <x v="28"/>
    <x v="14"/>
    <x v="1"/>
    <n v="0.3"/>
    <n v="3"/>
    <s v="Краснодарский край 2023"/>
    <n v="0.2"/>
    <s v="РФ 2023"/>
    <s v="-"/>
    <n v="26"/>
    <e v="#N/A"/>
    <s v="F$1278"/>
    <s v="F$1278:F$1321"/>
    <n v="1278"/>
    <n v="1321"/>
  </r>
  <r>
    <n v="1349"/>
    <n v="1099"/>
    <x v="28"/>
    <x v="15"/>
    <x v="1"/>
    <n v="0.6"/>
    <n v="1"/>
    <s v="Краснодарский край 2023"/>
    <n v="0.5"/>
    <s v="РФ 2023"/>
    <n v="0.2"/>
    <n v="26"/>
    <n v="24"/>
    <s v="F$1322"/>
    <s v="F$1322:F$1365"/>
    <n v="1322"/>
    <n v="1365"/>
  </r>
  <r>
    <n v="1217"/>
    <n v="1100"/>
    <x v="28"/>
    <x v="16"/>
    <x v="1"/>
    <n v="1.4"/>
    <n v="8"/>
    <s v="Краснодарский край 2023"/>
    <n v="1.4"/>
    <s v="РФ 2023"/>
    <n v="1.6"/>
    <n v="26"/>
    <e v="#N/A"/>
    <s v="F$1190"/>
    <s v="F$1190:F$1233"/>
    <n v="1190"/>
    <n v="1233"/>
  </r>
  <r>
    <n v="953"/>
    <n v="1101"/>
    <x v="28"/>
    <x v="17"/>
    <x v="1"/>
    <n v="1"/>
    <n v="5"/>
    <s v="Краснодарский край 2023"/>
    <n v="1.1000000000000001"/>
    <s v="РФ 2023"/>
    <n v="32.1"/>
    <n v="26"/>
    <n v="26"/>
    <s v="F$926"/>
    <s v="F$926:F$969"/>
    <n v="926"/>
    <n v="969"/>
  </r>
  <r>
    <n v="1041"/>
    <n v="1102"/>
    <x v="28"/>
    <x v="18"/>
    <x v="1"/>
    <n v="100"/>
    <n v="1"/>
    <s v="Краснодарский край 2023"/>
    <n v="99.5"/>
    <s v="РФ 2023"/>
    <s v="-"/>
    <n v="26"/>
    <n v="8"/>
    <s v="F$1014"/>
    <s v="F$1014:F$1057"/>
    <n v="1014"/>
    <n v="1057"/>
  </r>
  <r>
    <n v="250"/>
    <n v="1103"/>
    <x v="29"/>
    <x v="0"/>
    <x v="0"/>
    <n v="14"/>
    <n v="18"/>
    <s v="Краснодарский край 2022"/>
    <n v="24.3"/>
    <s v="РФ 2022"/>
    <n v="235.1"/>
    <n v="39"/>
    <e v="#N/A"/>
    <s v="F$222"/>
    <s v="F$222:F$265"/>
    <n v="222"/>
    <n v="265"/>
  </r>
  <r>
    <n v="778"/>
    <n v="1104"/>
    <x v="29"/>
    <x v="1"/>
    <x v="0"/>
    <n v="41414"/>
    <n v="39"/>
    <s v="Краснодарский край 2022"/>
    <n v="116149"/>
    <s v="РФ 2022"/>
    <n v="1712442.1"/>
    <n v="39"/>
    <e v="#N/A"/>
    <s v="F$750"/>
    <s v="F$750:F$793"/>
    <n v="750"/>
    <n v="793"/>
  </r>
  <r>
    <n v="294"/>
    <n v="1105"/>
    <x v="29"/>
    <x v="2"/>
    <x v="0"/>
    <n v="0.3"/>
    <n v="2"/>
    <s v="Краснодарский край 2022"/>
    <n v="0.2"/>
    <s v="РФ 2022"/>
    <n v="2E-3"/>
    <n v="39"/>
    <n v="33"/>
    <s v="F$266"/>
    <s v="F$266:F$309"/>
    <n v="266"/>
    <n v="309"/>
  </r>
  <r>
    <n v="30"/>
    <n v="1106"/>
    <x v="29"/>
    <x v="3"/>
    <x v="0"/>
    <n v="35"/>
    <n v="35"/>
    <s v="Краснодарский край 2022"/>
    <n v="154.69999999999999"/>
    <s v="РФ 2022"/>
    <n v="2237.9"/>
    <n v="39"/>
    <e v="#N/A"/>
    <s v="F$2"/>
    <s v="F$2:F$45"/>
    <n v="2"/>
    <n v="45"/>
  </r>
  <r>
    <n v="822"/>
    <n v="1107"/>
    <x v="29"/>
    <x v="4"/>
    <x v="0"/>
    <n v="409"/>
    <n v="41"/>
    <s v="Краснодарский край 2022"/>
    <n v="3901.3"/>
    <s v="РФ 2022"/>
    <n v="44096.6"/>
    <n v="39"/>
    <e v="#N/A"/>
    <s v="F$794"/>
    <s v="F$794:F$837"/>
    <n v="794"/>
    <n v="837"/>
  </r>
  <r>
    <n v="74"/>
    <n v="1108"/>
    <x v="29"/>
    <x v="5"/>
    <x v="0"/>
    <n v="458"/>
    <n v="42"/>
    <s v="Краснодарский край 2022"/>
    <n v="4080.4"/>
    <s v="РФ 2022"/>
    <n v="46569.599999999999"/>
    <n v="39"/>
    <e v="#N/A"/>
    <s v="F$46"/>
    <s v="F$46:F$89"/>
    <n v="46"/>
    <n v="89"/>
  </r>
  <r>
    <n v="426"/>
    <n v="1109"/>
    <x v="29"/>
    <x v="6"/>
    <x v="0"/>
    <n v="11.1"/>
    <n v="36"/>
    <s v="Краснодарский край 2022"/>
    <n v="35.1"/>
    <s v="РФ 2022"/>
    <n v="27.2"/>
    <n v="39"/>
    <e v="#N/A"/>
    <s v="F$398"/>
    <s v="F$398:F$441"/>
    <n v="398"/>
    <n v="441"/>
  </r>
  <r>
    <n v="338"/>
    <n v="1110"/>
    <x v="29"/>
    <x v="7"/>
    <x v="0"/>
    <n v="87"/>
    <n v="32"/>
    <s v="Краснодарский край 2022"/>
    <n v="225.2"/>
    <s v="РФ 2022"/>
    <n v="2573.6"/>
    <n v="39"/>
    <e v="#N/A"/>
    <s v="F$310"/>
    <s v="F$310:F$353"/>
    <n v="310"/>
    <n v="353"/>
  </r>
  <r>
    <n v="162"/>
    <n v="1111"/>
    <x v="29"/>
    <x v="8"/>
    <x v="0"/>
    <n v="0.72"/>
    <n v="11"/>
    <s v="Краснодарский край 2022"/>
    <n v="0"/>
    <s v="РФ 2022"/>
    <s v="-"/>
    <n v="39"/>
    <n v="30"/>
    <s v="F$134"/>
    <s v="F$134:F$177"/>
    <n v="134"/>
    <n v="177"/>
  </r>
  <r>
    <n v="558"/>
    <n v="1112"/>
    <x v="29"/>
    <x v="9"/>
    <x v="0"/>
    <n v="19"/>
    <n v="17"/>
    <s v="Краснодарский край 2022"/>
    <n v="25.4"/>
    <s v="РФ 2022"/>
    <s v="-"/>
    <n v="39"/>
    <e v="#N/A"/>
    <s v="F$530"/>
    <s v="F$530:F$573"/>
    <n v="530"/>
    <n v="573"/>
  </r>
  <r>
    <n v="602"/>
    <n v="1113"/>
    <x v="29"/>
    <x v="10"/>
    <x v="0"/>
    <n v="39"/>
    <n v="23"/>
    <s v="Краснодарский край 2022"/>
    <n v="62.9"/>
    <s v="РФ 2022"/>
    <s v="-"/>
    <n v="39"/>
    <e v="#N/A"/>
    <s v="F$574"/>
    <s v="F$574:F$617"/>
    <n v="574"/>
    <n v="617"/>
  </r>
  <r>
    <n v="690"/>
    <n v="1114"/>
    <x v="29"/>
    <x v="11"/>
    <x v="0"/>
    <n v="5"/>
    <n v="31"/>
    <s v="Краснодарский край 2022"/>
    <n v="32.1"/>
    <s v="РФ 2022"/>
    <n v="35.9"/>
    <n v="39"/>
    <e v="#N/A"/>
    <s v="F$662"/>
    <s v="F$662:F$705"/>
    <n v="662"/>
    <n v="705"/>
  </r>
  <r>
    <n v="646"/>
    <n v="1115"/>
    <x v="29"/>
    <x v="12"/>
    <x v="0"/>
    <n v="7"/>
    <n v="17"/>
    <s v="Краснодарский край 2022"/>
    <n v="13.7"/>
    <s v="РФ 2022"/>
    <n v="42.8"/>
    <n v="39"/>
    <e v="#N/A"/>
    <s v="F$618"/>
    <s v="F$618:F$661"/>
    <n v="618"/>
    <n v="661"/>
  </r>
  <r>
    <n v="734"/>
    <n v="1116"/>
    <x v="29"/>
    <x v="13"/>
    <x v="0"/>
    <n v="0.3"/>
    <n v="6"/>
    <s v="Краснодарский край 2022"/>
    <n v="0"/>
    <s v="РФ 2022"/>
    <s v="-"/>
    <n v="39"/>
    <n v="31"/>
    <s v="F$706"/>
    <s v="F$706:F$749"/>
    <n v="706"/>
    <n v="749"/>
  </r>
  <r>
    <n v="470"/>
    <n v="1117"/>
    <x v="29"/>
    <x v="14"/>
    <x v="0"/>
    <n v="0.5"/>
    <n v="1"/>
    <s v="Краснодарский край 2022"/>
    <n v="0.2"/>
    <s v="РФ 2022"/>
    <s v="-"/>
    <n v="39"/>
    <n v="35"/>
    <s v="F$442"/>
    <s v="F$442:F$485"/>
    <n v="442"/>
    <n v="485"/>
  </r>
  <r>
    <n v="514"/>
    <n v="1118"/>
    <x v="29"/>
    <x v="15"/>
    <x v="0"/>
    <n v="1.6"/>
    <n v="2"/>
    <s v="Краснодарский край 2022"/>
    <n v="0.6"/>
    <s v="РФ 2022"/>
    <n v="0.2"/>
    <n v="39"/>
    <n v="27"/>
    <s v="F$486"/>
    <s v="F$486:F$529"/>
    <n v="486"/>
    <n v="529"/>
  </r>
  <r>
    <n v="382"/>
    <n v="1119"/>
    <x v="29"/>
    <x v="16"/>
    <x v="0"/>
    <n v="2.1"/>
    <n v="8"/>
    <s v="Краснодарский край 2022"/>
    <n v="1.9"/>
    <s v="РФ 2022"/>
    <n v="1.5"/>
    <n v="39"/>
    <e v="#N/A"/>
    <s v="F$354"/>
    <s v="F$354:F$397"/>
    <n v="354"/>
    <n v="397"/>
  </r>
  <r>
    <n v="118"/>
    <n v="1120"/>
    <x v="29"/>
    <x v="17"/>
    <x v="0"/>
    <n v="0"/>
    <n v="6"/>
    <s v="Краснодарский край 2022"/>
    <n v="1.1000000000000001"/>
    <s v="РФ 2022"/>
    <n v="30.3"/>
    <n v="39"/>
    <n v="33"/>
    <s v="F$90"/>
    <s v="F$90:F$133"/>
    <n v="90"/>
    <n v="133"/>
  </r>
  <r>
    <n v="206"/>
    <n v="1121"/>
    <x v="29"/>
    <x v="18"/>
    <x v="0"/>
    <n v="100"/>
    <n v="1"/>
    <s v="Краснодарский край 2022"/>
    <n v="99.2"/>
    <s v="РФ 2022"/>
    <s v="-"/>
    <n v="39"/>
    <n v="7"/>
    <s v="F$178"/>
    <s v="F$178:F$221"/>
    <n v="178"/>
    <n v="221"/>
  </r>
  <r>
    <n v="1086"/>
    <n v="1122"/>
    <x v="29"/>
    <x v="0"/>
    <x v="1"/>
    <n v="14"/>
    <n v="16"/>
    <s v="Краснодарский край 2023"/>
    <n v="24"/>
    <s v="РФ 2023"/>
    <n v="209.5"/>
    <n v="37"/>
    <e v="#N/A"/>
    <s v="F$1058"/>
    <s v="F$1058:F$1101"/>
    <n v="1058"/>
    <n v="1101"/>
  </r>
  <r>
    <n v="1614"/>
    <n v="1123"/>
    <x v="29"/>
    <x v="1"/>
    <x v="1"/>
    <n v="40243.999999999993"/>
    <n v="39"/>
    <s v="Краснодарский край 2023"/>
    <n v="131655.9"/>
    <s v="РФ 2023"/>
    <n v="1645476.7"/>
    <n v="37"/>
    <e v="#N/A"/>
    <s v="F$1586"/>
    <s v="F$1586:F$1629"/>
    <n v="1586"/>
    <n v="1629"/>
  </r>
  <r>
    <n v="1130"/>
    <n v="1124"/>
    <x v="29"/>
    <x v="2"/>
    <x v="1"/>
    <n v="0.3"/>
    <n v="2"/>
    <s v="Краснодарский край 2023"/>
    <n v="0.2"/>
    <s v="РФ 2023"/>
    <n v="1E-3"/>
    <n v="37"/>
    <n v="31"/>
    <s v="F$1102"/>
    <s v="F$1102:F$1145"/>
    <n v="1102"/>
    <n v="1145"/>
  </r>
  <r>
    <n v="866"/>
    <n v="1125"/>
    <x v="29"/>
    <x v="3"/>
    <x v="1"/>
    <n v="28"/>
    <n v="38"/>
    <s v="Краснодарский край 2023"/>
    <n v="147.19999999999999"/>
    <s v="РФ 2023"/>
    <n v="2015"/>
    <n v="37"/>
    <e v="#N/A"/>
    <s v="F$838"/>
    <s v="F$838:F$881"/>
    <n v="838"/>
    <n v="881"/>
  </r>
  <r>
    <n v="1658"/>
    <n v="1126"/>
    <x v="29"/>
    <x v="4"/>
    <x v="1"/>
    <n v="439"/>
    <n v="42"/>
    <s v="Краснодарский край 2023"/>
    <n v="4235.8999999999996"/>
    <s v="РФ 2023"/>
    <n v="45809.4"/>
    <n v="37"/>
    <n v="6"/>
    <s v="F$1630"/>
    <s v="F$1630:F$1673"/>
    <n v="1630"/>
    <n v="1673"/>
  </r>
  <r>
    <n v="910"/>
    <n v="1127"/>
    <x v="29"/>
    <x v="5"/>
    <x v="1"/>
    <n v="481"/>
    <n v="42"/>
    <s v="Краснодарский край 2023"/>
    <n v="4407.1000000000004"/>
    <s v="РФ 2023"/>
    <n v="48033.8"/>
    <n v="37"/>
    <e v="#N/A"/>
    <s v="F$882"/>
    <s v="F$882:F$925"/>
    <n v="882"/>
    <n v="925"/>
  </r>
  <r>
    <n v="1262"/>
    <n v="1128"/>
    <x v="29"/>
    <x v="6"/>
    <x v="1"/>
    <n v="12"/>
    <n v="39"/>
    <s v="Краснодарский край 2023"/>
    <n v="33.5"/>
    <s v="РФ 2023"/>
    <n v="29.2"/>
    <n v="37"/>
    <e v="#N/A"/>
    <s v="F$1234"/>
    <s v="F$1234:F$1277"/>
    <n v="1234"/>
    <n v="1277"/>
  </r>
  <r>
    <n v="1174"/>
    <n v="1129"/>
    <x v="29"/>
    <x v="7"/>
    <x v="1"/>
    <n v="71"/>
    <n v="34"/>
    <s v="Краснодарский край 2023"/>
    <n v="183.4"/>
    <s v="РФ 2023"/>
    <n v="2563.9"/>
    <n v="37"/>
    <e v="#N/A"/>
    <s v="F$1146"/>
    <s v="F$1146:F$1189"/>
    <n v="1146"/>
    <n v="1189"/>
  </r>
  <r>
    <n v="998"/>
    <n v="1130"/>
    <x v="29"/>
    <x v="8"/>
    <x v="1"/>
    <n v="0.66"/>
    <n v="15"/>
    <s v="Краснодарский край 2023"/>
    <n v="0"/>
    <s v="РФ 2023"/>
    <s v="-"/>
    <n v="37"/>
    <e v="#N/A"/>
    <s v="F$970"/>
    <s v="F$970:F$1013"/>
    <n v="970"/>
    <n v="1013"/>
  </r>
  <r>
    <n v="1394"/>
    <n v="1131"/>
    <x v="29"/>
    <x v="9"/>
    <x v="1"/>
    <n v="16"/>
    <n v="20"/>
    <s v="Краснодарский край 2023"/>
    <n v="28.3"/>
    <s v="РФ 2023"/>
    <s v="-"/>
    <n v="37"/>
    <n v="16"/>
    <s v="F$1366"/>
    <s v="F$1366:F$1409"/>
    <n v="1366"/>
    <n v="1409"/>
  </r>
  <r>
    <n v="1438"/>
    <n v="1132"/>
    <x v="29"/>
    <x v="10"/>
    <x v="1"/>
    <n v="16"/>
    <n v="20"/>
    <s v="Краснодарский край 2023"/>
    <n v="39.1"/>
    <s v="РФ 2023"/>
    <s v="-"/>
    <n v="37"/>
    <e v="#N/A"/>
    <s v="F$1410"/>
    <s v="F$1410:F$1453"/>
    <n v="1410"/>
    <n v="1453"/>
  </r>
  <r>
    <n v="1526"/>
    <n v="1133"/>
    <x v="29"/>
    <x v="11"/>
    <x v="1"/>
    <n v="10"/>
    <n v="34"/>
    <s v="Краснодарский край 2023"/>
    <n v="43.2"/>
    <s v="РФ 2023"/>
    <n v="39.299999999999997"/>
    <n v="37"/>
    <e v="#N/A"/>
    <s v="F$1498"/>
    <s v="F$1498:F$1541"/>
    <n v="1498"/>
    <n v="1541"/>
  </r>
  <r>
    <n v="1482"/>
    <n v="1134"/>
    <x v="29"/>
    <x v="12"/>
    <x v="1"/>
    <n v="0"/>
    <n v="8"/>
    <s v="Краснодарский край 2023"/>
    <n v="2.2000000000000002"/>
    <s v="РФ 2023"/>
    <n v="31.5"/>
    <n v="37"/>
    <n v="34"/>
    <s v="F$1454"/>
    <s v="F$1454:F$1497"/>
    <n v="1454"/>
    <n v="1497"/>
  </r>
  <r>
    <n v="1570"/>
    <n v="1135"/>
    <x v="29"/>
    <x v="13"/>
    <x v="1"/>
    <n v="0.6"/>
    <n v="4"/>
    <s v="Краснодарский край 2023"/>
    <n v="0"/>
    <s v="РФ 2023"/>
    <s v="-"/>
    <n v="37"/>
    <e v="#N/A"/>
    <s v="F$1542"/>
    <s v="F$1542:F$1585"/>
    <n v="1542"/>
    <n v="1585"/>
  </r>
  <r>
    <n v="1306"/>
    <n v="1136"/>
    <x v="29"/>
    <x v="14"/>
    <x v="1"/>
    <n v="0.4"/>
    <n v="2"/>
    <s v="Краснодарский край 2023"/>
    <n v="0.2"/>
    <s v="РФ 2023"/>
    <s v="-"/>
    <n v="37"/>
    <n v="32"/>
    <s v="F$1278"/>
    <s v="F$1278:F$1321"/>
    <n v="1278"/>
    <n v="1321"/>
  </r>
  <r>
    <n v="1350"/>
    <n v="1137"/>
    <x v="29"/>
    <x v="15"/>
    <x v="1"/>
    <n v="0.2"/>
    <n v="5"/>
    <s v="Краснодарский край 2023"/>
    <n v="0.5"/>
    <s v="РФ 2023"/>
    <n v="0.2"/>
    <n v="37"/>
    <n v="29"/>
    <s v="F$1322"/>
    <s v="F$1322:F$1365"/>
    <n v="1322"/>
    <n v="1365"/>
  </r>
  <r>
    <n v="1218"/>
    <n v="1138"/>
    <x v="29"/>
    <x v="16"/>
    <x v="1"/>
    <n v="1.8"/>
    <n v="4"/>
    <s v="Краснодарский край 2023"/>
    <n v="1.4"/>
    <s v="РФ 2023"/>
    <n v="1.6"/>
    <n v="37"/>
    <e v="#N/A"/>
    <s v="F$1190"/>
    <s v="F$1190:F$1233"/>
    <n v="1190"/>
    <n v="1233"/>
  </r>
  <r>
    <n v="954"/>
    <n v="1139"/>
    <x v="29"/>
    <x v="17"/>
    <x v="1"/>
    <n v="0"/>
    <n v="6"/>
    <s v="Краснодарский край 2023"/>
    <n v="1.1000000000000001"/>
    <s v="РФ 2023"/>
    <n v="32.1"/>
    <n v="37"/>
    <n v="35"/>
    <s v="F$926"/>
    <s v="F$926:F$969"/>
    <n v="926"/>
    <n v="969"/>
  </r>
  <r>
    <n v="1042"/>
    <n v="1140"/>
    <x v="29"/>
    <x v="18"/>
    <x v="1"/>
    <n v="100"/>
    <n v="1"/>
    <s v="Краснодарский край 2023"/>
    <n v="99.5"/>
    <s v="РФ 2023"/>
    <s v="-"/>
    <n v="37"/>
    <n v="8"/>
    <s v="F$1014"/>
    <s v="F$1014:F$1057"/>
    <n v="1014"/>
    <n v="1057"/>
  </r>
  <r>
    <n v="251"/>
    <n v="1141"/>
    <x v="30"/>
    <x v="0"/>
    <x v="0"/>
    <n v="19"/>
    <n v="14"/>
    <s v="Краснодарский край 2022"/>
    <n v="24.3"/>
    <s v="РФ 2022"/>
    <n v="235.1"/>
    <n v="34"/>
    <e v="#N/A"/>
    <s v="F$222"/>
    <s v="F$222:F$265"/>
    <n v="222"/>
    <n v="265"/>
  </r>
  <r>
    <n v="779"/>
    <n v="1142"/>
    <x v="30"/>
    <x v="1"/>
    <x v="0"/>
    <n v="62093"/>
    <n v="31"/>
    <s v="Краснодарский край 2022"/>
    <n v="116149"/>
    <s v="РФ 2022"/>
    <n v="1712442.1"/>
    <n v="34"/>
    <e v="#N/A"/>
    <s v="F$750"/>
    <s v="F$750:F$793"/>
    <n v="750"/>
    <n v="793"/>
  </r>
  <r>
    <n v="295"/>
    <n v="1143"/>
    <x v="30"/>
    <x v="2"/>
    <x v="0"/>
    <n v="0.3"/>
    <n v="2"/>
    <s v="Краснодарский край 2022"/>
    <n v="0.2"/>
    <s v="РФ 2022"/>
    <n v="2E-3"/>
    <n v="34"/>
    <n v="33"/>
    <s v="F$266"/>
    <s v="F$266:F$309"/>
    <n v="266"/>
    <n v="309"/>
  </r>
  <r>
    <n v="31"/>
    <n v="1144"/>
    <x v="30"/>
    <x v="3"/>
    <x v="0"/>
    <n v="39"/>
    <n v="33"/>
    <s v="Краснодарский край 2022"/>
    <n v="154.69999999999999"/>
    <s v="РФ 2022"/>
    <n v="2237.9"/>
    <n v="34"/>
    <e v="#N/A"/>
    <s v="F$2"/>
    <s v="F$2:F$45"/>
    <n v="2"/>
    <n v="45"/>
  </r>
  <r>
    <n v="823"/>
    <n v="1145"/>
    <x v="30"/>
    <x v="4"/>
    <x v="0"/>
    <n v="510"/>
    <n v="38"/>
    <s v="Краснодарский край 2022"/>
    <n v="3901.3"/>
    <s v="РФ 2022"/>
    <n v="44096.6"/>
    <n v="34"/>
    <e v="#N/A"/>
    <s v="F$794"/>
    <s v="F$794:F$837"/>
    <n v="794"/>
    <n v="837"/>
  </r>
  <r>
    <n v="75"/>
    <n v="1146"/>
    <x v="30"/>
    <x v="5"/>
    <x v="0"/>
    <n v="568"/>
    <n v="39"/>
    <s v="Краснодарский край 2022"/>
    <n v="4080.4"/>
    <s v="РФ 2022"/>
    <n v="46569.599999999999"/>
    <n v="34"/>
    <e v="#N/A"/>
    <s v="F$46"/>
    <s v="F$46:F$89"/>
    <n v="46"/>
    <n v="89"/>
  </r>
  <r>
    <n v="427"/>
    <n v="1147"/>
    <x v="30"/>
    <x v="6"/>
    <x v="0"/>
    <n v="9.1"/>
    <n v="38"/>
    <s v="Краснодарский край 2022"/>
    <n v="35.1"/>
    <s v="РФ 2022"/>
    <n v="27.2"/>
    <n v="34"/>
    <e v="#N/A"/>
    <s v="F$398"/>
    <s v="F$398:F$441"/>
    <n v="398"/>
    <n v="441"/>
  </r>
  <r>
    <n v="339"/>
    <n v="1148"/>
    <x v="30"/>
    <x v="7"/>
    <x v="0"/>
    <n v="97"/>
    <n v="29"/>
    <s v="Краснодарский край 2022"/>
    <n v="225.2"/>
    <s v="РФ 2022"/>
    <n v="2573.6"/>
    <n v="34"/>
    <e v="#N/A"/>
    <s v="F$310"/>
    <s v="F$310:F$353"/>
    <n v="310"/>
    <n v="353"/>
  </r>
  <r>
    <n v="163"/>
    <n v="1149"/>
    <x v="30"/>
    <x v="8"/>
    <x v="0"/>
    <n v="0.62"/>
    <n v="20"/>
    <s v="Краснодарский край 2022"/>
    <n v="0"/>
    <s v="РФ 2022"/>
    <s v="-"/>
    <n v="34"/>
    <e v="#N/A"/>
    <s v="F$134"/>
    <s v="F$134:F$177"/>
    <n v="134"/>
    <n v="177"/>
  </r>
  <r>
    <n v="559"/>
    <n v="1150"/>
    <x v="30"/>
    <x v="9"/>
    <x v="0"/>
    <n v="26"/>
    <n v="10"/>
    <s v="Краснодарский край 2022"/>
    <n v="25.4"/>
    <s v="РФ 2022"/>
    <s v="-"/>
    <n v="34"/>
    <e v="#N/A"/>
    <s v="F$530"/>
    <s v="F$530:F$573"/>
    <n v="530"/>
    <n v="573"/>
  </r>
  <r>
    <n v="603"/>
    <n v="1151"/>
    <x v="30"/>
    <x v="10"/>
    <x v="0"/>
    <n v="44"/>
    <n v="21"/>
    <s v="Краснодарский край 2022"/>
    <n v="62.9"/>
    <s v="РФ 2022"/>
    <s v="-"/>
    <n v="34"/>
    <e v="#N/A"/>
    <s v="F$574"/>
    <s v="F$574:F$617"/>
    <n v="574"/>
    <n v="617"/>
  </r>
  <r>
    <n v="691"/>
    <n v="1152"/>
    <x v="30"/>
    <x v="11"/>
    <x v="0"/>
    <n v="25"/>
    <n v="15"/>
    <s v="Краснодарский край 2022"/>
    <n v="32.1"/>
    <s v="РФ 2022"/>
    <n v="35.9"/>
    <n v="34"/>
    <e v="#N/A"/>
    <s v="F$662"/>
    <s v="F$662:F$705"/>
    <n v="662"/>
    <n v="705"/>
  </r>
  <r>
    <n v="647"/>
    <n v="1153"/>
    <x v="30"/>
    <x v="12"/>
    <x v="0"/>
    <n v="5"/>
    <n v="19"/>
    <s v="Краснодарский край 2022"/>
    <n v="13.7"/>
    <s v="РФ 2022"/>
    <n v="42.8"/>
    <n v="34"/>
    <n v="23"/>
    <s v="F$618"/>
    <s v="F$618:F$661"/>
    <n v="618"/>
    <n v="661"/>
  </r>
  <r>
    <n v="735"/>
    <n v="1154"/>
    <x v="30"/>
    <x v="13"/>
    <x v="0"/>
    <n v="0.1"/>
    <n v="8"/>
    <s v="Краснодарский край 2022"/>
    <n v="0"/>
    <s v="РФ 2022"/>
    <s v="-"/>
    <n v="34"/>
    <n v="33"/>
    <s v="F$706"/>
    <s v="F$706:F$749"/>
    <n v="706"/>
    <n v="749"/>
  </r>
  <r>
    <n v="471"/>
    <n v="1155"/>
    <x v="30"/>
    <x v="14"/>
    <x v="0"/>
    <n v="0.4"/>
    <n v="2"/>
    <s v="Краснодарский край 2022"/>
    <n v="0.2"/>
    <s v="РФ 2022"/>
    <s v="-"/>
    <n v="34"/>
    <e v="#N/A"/>
    <s v="F$442"/>
    <s v="F$442:F$485"/>
    <n v="442"/>
    <n v="485"/>
  </r>
  <r>
    <n v="515"/>
    <n v="1156"/>
    <x v="30"/>
    <x v="15"/>
    <x v="0"/>
    <n v="1.5"/>
    <n v="3"/>
    <s v="Краснодарский край 2022"/>
    <n v="0.6"/>
    <s v="РФ 2022"/>
    <n v="0.2"/>
    <n v="34"/>
    <e v="#N/A"/>
    <s v="F$486"/>
    <s v="F$486:F$529"/>
    <n v="486"/>
    <n v="529"/>
  </r>
  <r>
    <n v="383"/>
    <n v="1157"/>
    <x v="30"/>
    <x v="16"/>
    <x v="0"/>
    <n v="1.6"/>
    <n v="13"/>
    <s v="Краснодарский край 2022"/>
    <n v="1.9"/>
    <s v="РФ 2022"/>
    <n v="1.5"/>
    <n v="34"/>
    <e v="#N/A"/>
    <s v="F$354"/>
    <s v="F$354:F$397"/>
    <n v="354"/>
    <n v="397"/>
  </r>
  <r>
    <n v="119"/>
    <n v="1158"/>
    <x v="30"/>
    <x v="17"/>
    <x v="0"/>
    <n v="0"/>
    <n v="6"/>
    <s v="Краснодарский край 2022"/>
    <n v="1.1000000000000001"/>
    <s v="РФ 2022"/>
    <n v="30.3"/>
    <n v="34"/>
    <n v="33"/>
    <s v="F$90"/>
    <s v="F$90:F$133"/>
    <n v="90"/>
    <n v="133"/>
  </r>
  <r>
    <n v="207"/>
    <n v="1159"/>
    <x v="30"/>
    <x v="18"/>
    <x v="0"/>
    <n v="100"/>
    <n v="1"/>
    <s v="Краснодарский край 2022"/>
    <n v="99.2"/>
    <s v="РФ 2022"/>
    <s v="-"/>
    <n v="34"/>
    <n v="7"/>
    <s v="F$178"/>
    <s v="F$178:F$221"/>
    <n v="178"/>
    <n v="221"/>
  </r>
  <r>
    <n v="1087"/>
    <n v="1160"/>
    <x v="30"/>
    <x v="0"/>
    <x v="1"/>
    <n v="19"/>
    <n v="13"/>
    <s v="Краснодарский край 2023"/>
    <n v="24"/>
    <s v="РФ 2023"/>
    <n v="209.5"/>
    <n v="32"/>
    <e v="#N/A"/>
    <s v="F$1058"/>
    <s v="F$1058:F$1101"/>
    <n v="1058"/>
    <n v="1101"/>
  </r>
  <r>
    <n v="1615"/>
    <n v="1161"/>
    <x v="30"/>
    <x v="1"/>
    <x v="1"/>
    <n v="63437"/>
    <n v="30"/>
    <s v="Краснодарский край 2023"/>
    <n v="131655.9"/>
    <s v="РФ 2023"/>
    <n v="1645476.7"/>
    <n v="32"/>
    <e v="#N/A"/>
    <s v="F$1586"/>
    <s v="F$1586:F$1629"/>
    <n v="1586"/>
    <n v="1629"/>
  </r>
  <r>
    <n v="1131"/>
    <n v="1162"/>
    <x v="30"/>
    <x v="2"/>
    <x v="1"/>
    <n v="0.3"/>
    <n v="2"/>
    <s v="Краснодарский край 2023"/>
    <n v="0.2"/>
    <s v="РФ 2023"/>
    <n v="1E-3"/>
    <n v="32"/>
    <n v="31"/>
    <s v="F$1102"/>
    <s v="F$1102:F$1145"/>
    <n v="1102"/>
    <n v="1145"/>
  </r>
  <r>
    <n v="867"/>
    <n v="1163"/>
    <x v="30"/>
    <x v="3"/>
    <x v="1"/>
    <n v="37"/>
    <n v="34"/>
    <s v="Краснодарский край 2023"/>
    <n v="147.19999999999999"/>
    <s v="РФ 2023"/>
    <n v="2015"/>
    <n v="32"/>
    <n v="19"/>
    <s v="F$838"/>
    <s v="F$838:F$881"/>
    <n v="838"/>
    <n v="881"/>
  </r>
  <r>
    <n v="1659"/>
    <n v="1164"/>
    <x v="30"/>
    <x v="4"/>
    <x v="1"/>
    <n v="599"/>
    <n v="39"/>
    <s v="Краснодарский край 2023"/>
    <n v="4235.8999999999996"/>
    <s v="РФ 2023"/>
    <n v="45809.4"/>
    <n v="32"/>
    <e v="#N/A"/>
    <s v="F$1630"/>
    <s v="F$1630:F$1673"/>
    <n v="1630"/>
    <n v="1673"/>
  </r>
  <r>
    <n v="911"/>
    <n v="1165"/>
    <x v="30"/>
    <x v="5"/>
    <x v="1"/>
    <n v="655"/>
    <n v="39"/>
    <s v="Краснодарский край 2023"/>
    <n v="4407.1000000000004"/>
    <s v="РФ 2023"/>
    <n v="48033.8"/>
    <n v="32"/>
    <e v="#N/A"/>
    <s v="F$882"/>
    <s v="F$882:F$925"/>
    <n v="882"/>
    <n v="925"/>
  </r>
  <r>
    <n v="1263"/>
    <n v="1166"/>
    <x v="30"/>
    <x v="6"/>
    <x v="1"/>
    <n v="10.3"/>
    <n v="40"/>
    <s v="Краснодарский край 2023"/>
    <n v="33.5"/>
    <s v="РФ 2023"/>
    <n v="29.2"/>
    <n v="32"/>
    <e v="#N/A"/>
    <s v="F$1234"/>
    <s v="F$1234:F$1277"/>
    <n v="1234"/>
    <n v="1277"/>
  </r>
  <r>
    <n v="1175"/>
    <n v="1167"/>
    <x v="30"/>
    <x v="7"/>
    <x v="1"/>
    <n v="88"/>
    <n v="28"/>
    <s v="Краснодарский край 2023"/>
    <n v="183.4"/>
    <s v="РФ 2023"/>
    <n v="2563.9"/>
    <n v="32"/>
    <n v="11"/>
    <s v="F$1146"/>
    <s v="F$1146:F$1189"/>
    <n v="1146"/>
    <n v="1189"/>
  </r>
  <r>
    <n v="999"/>
    <n v="1168"/>
    <x v="30"/>
    <x v="8"/>
    <x v="1"/>
    <n v="0.6"/>
    <n v="20"/>
    <s v="Краснодарский край 2023"/>
    <n v="0"/>
    <s v="РФ 2023"/>
    <s v="-"/>
    <n v="32"/>
    <e v="#N/A"/>
    <s v="F$970"/>
    <s v="F$970:F$1013"/>
    <n v="970"/>
    <n v="1013"/>
  </r>
  <r>
    <n v="1395"/>
    <n v="1169"/>
    <x v="30"/>
    <x v="9"/>
    <x v="1"/>
    <n v="31"/>
    <n v="7"/>
    <s v="Краснодарский край 2023"/>
    <n v="28.3"/>
    <s v="РФ 2023"/>
    <s v="-"/>
    <n v="32"/>
    <e v="#N/A"/>
    <s v="F$1366"/>
    <s v="F$1366:F$1409"/>
    <n v="1366"/>
    <n v="1409"/>
  </r>
  <r>
    <n v="1439"/>
    <n v="1170"/>
    <x v="30"/>
    <x v="10"/>
    <x v="1"/>
    <n v="31"/>
    <n v="7"/>
    <s v="Краснодарский край 2023"/>
    <n v="39.1"/>
    <s v="РФ 2023"/>
    <s v="-"/>
    <n v="32"/>
    <e v="#N/A"/>
    <s v="F$1410"/>
    <s v="F$1410:F$1453"/>
    <n v="1410"/>
    <n v="1453"/>
  </r>
  <r>
    <n v="1527"/>
    <n v="1171"/>
    <x v="30"/>
    <x v="11"/>
    <x v="1"/>
    <n v="29"/>
    <n v="23"/>
    <s v="Краснодарский край 2023"/>
    <n v="43.2"/>
    <s v="РФ 2023"/>
    <n v="39.299999999999997"/>
    <n v="32"/>
    <n v="18"/>
    <s v="F$1498"/>
    <s v="F$1498:F$1541"/>
    <n v="1498"/>
    <n v="1541"/>
  </r>
  <r>
    <n v="1483"/>
    <n v="1172"/>
    <x v="30"/>
    <x v="12"/>
    <x v="1"/>
    <n v="0"/>
    <n v="8"/>
    <s v="Краснодарский край 2023"/>
    <n v="2.2000000000000002"/>
    <s v="РФ 2023"/>
    <n v="31.5"/>
    <n v="32"/>
    <n v="34"/>
    <s v="F$1454"/>
    <s v="F$1454:F$1497"/>
    <n v="1454"/>
    <n v="1497"/>
  </r>
  <r>
    <n v="1571"/>
    <n v="1173"/>
    <x v="30"/>
    <x v="13"/>
    <x v="1"/>
    <n v="0.2"/>
    <n v="8"/>
    <s v="Краснодарский край 2023"/>
    <n v="0"/>
    <s v="РФ 2023"/>
    <s v="-"/>
    <n v="32"/>
    <n v="35"/>
    <s v="F$1542"/>
    <s v="F$1542:F$1585"/>
    <n v="1542"/>
    <n v="1585"/>
  </r>
  <r>
    <n v="1307"/>
    <n v="1174"/>
    <x v="30"/>
    <x v="14"/>
    <x v="1"/>
    <n v="0.5"/>
    <n v="1"/>
    <s v="Краснодарский край 2023"/>
    <n v="0.2"/>
    <s v="РФ 2023"/>
    <s v="-"/>
    <n v="32"/>
    <e v="#N/A"/>
    <s v="F$1278"/>
    <s v="F$1278:F$1321"/>
    <n v="1278"/>
    <n v="1321"/>
  </r>
  <r>
    <n v="1351"/>
    <n v="1175"/>
    <x v="30"/>
    <x v="15"/>
    <x v="1"/>
    <n v="0.5"/>
    <n v="2"/>
    <s v="Краснодарский край 2023"/>
    <n v="0.5"/>
    <s v="РФ 2023"/>
    <n v="0.2"/>
    <n v="32"/>
    <n v="26"/>
    <s v="F$1322"/>
    <s v="F$1322:F$1365"/>
    <n v="1322"/>
    <n v="1365"/>
  </r>
  <r>
    <n v="1219"/>
    <n v="1176"/>
    <x v="30"/>
    <x v="16"/>
    <x v="1"/>
    <n v="1.4"/>
    <n v="8"/>
    <s v="Краснодарский край 2023"/>
    <n v="1.4"/>
    <s v="РФ 2023"/>
    <n v="1.6"/>
    <n v="32"/>
    <e v="#N/A"/>
    <s v="F$1190"/>
    <s v="F$1190:F$1233"/>
    <n v="1190"/>
    <n v="1233"/>
  </r>
  <r>
    <n v="955"/>
    <n v="1177"/>
    <x v="30"/>
    <x v="17"/>
    <x v="1"/>
    <n v="0"/>
    <n v="6"/>
    <s v="Краснодарский край 2023"/>
    <n v="1.1000000000000001"/>
    <s v="РФ 2023"/>
    <n v="32.1"/>
    <n v="32"/>
    <n v="35"/>
    <s v="F$926"/>
    <s v="F$926:F$969"/>
    <n v="926"/>
    <n v="969"/>
  </r>
  <r>
    <n v="1043"/>
    <n v="1178"/>
    <x v="30"/>
    <x v="18"/>
    <x v="1"/>
    <n v="100"/>
    <n v="1"/>
    <s v="Краснодарский край 2023"/>
    <n v="99.5"/>
    <s v="РФ 2023"/>
    <s v="-"/>
    <n v="32"/>
    <n v="8"/>
    <s v="F$1014"/>
    <s v="F$1014:F$1057"/>
    <n v="1014"/>
    <n v="1057"/>
  </r>
  <r>
    <n v="252"/>
    <n v="1179"/>
    <x v="31"/>
    <x v="0"/>
    <x v="0"/>
    <n v="17"/>
    <n v="16"/>
    <s v="Краснодарский край 2022"/>
    <n v="24.3"/>
    <s v="РФ 2022"/>
    <n v="235.1"/>
    <n v="31"/>
    <e v="#N/A"/>
    <s v="F$222"/>
    <s v="F$222:F$265"/>
    <n v="222"/>
    <n v="265"/>
  </r>
  <r>
    <n v="780"/>
    <n v="1180"/>
    <x v="31"/>
    <x v="1"/>
    <x v="0"/>
    <n v="64534.000000000007"/>
    <n v="29"/>
    <s v="Краснодарский край 2022"/>
    <n v="116149"/>
    <s v="РФ 2022"/>
    <n v="1712442.1"/>
    <n v="31"/>
    <e v="#N/A"/>
    <s v="F$750"/>
    <s v="F$750:F$793"/>
    <n v="750"/>
    <n v="793"/>
  </r>
  <r>
    <n v="296"/>
    <n v="1181"/>
    <x v="31"/>
    <x v="2"/>
    <x v="0"/>
    <n v="0.3"/>
    <n v="2"/>
    <s v="Краснодарский край 2022"/>
    <n v="0.2"/>
    <s v="РФ 2022"/>
    <n v="2E-3"/>
    <n v="31"/>
    <n v="33"/>
    <s v="F$266"/>
    <s v="F$266:F$309"/>
    <n v="266"/>
    <n v="309"/>
  </r>
  <r>
    <n v="32"/>
    <n v="1182"/>
    <x v="31"/>
    <x v="3"/>
    <x v="0"/>
    <n v="69"/>
    <n v="25"/>
    <s v="Краснодарский край 2022"/>
    <n v="154.69999999999999"/>
    <s v="РФ 2022"/>
    <n v="2237.9"/>
    <n v="31"/>
    <e v="#N/A"/>
    <s v="F$2"/>
    <s v="F$2:F$45"/>
    <n v="2"/>
    <n v="45"/>
  </r>
  <r>
    <n v="824"/>
    <n v="1183"/>
    <x v="31"/>
    <x v="4"/>
    <x v="0"/>
    <n v="925"/>
    <n v="29"/>
    <s v="Краснодарский край 2022"/>
    <n v="3901.3"/>
    <s v="РФ 2022"/>
    <n v="44096.6"/>
    <n v="31"/>
    <e v="#N/A"/>
    <s v="F$794"/>
    <s v="F$794:F$837"/>
    <n v="794"/>
    <n v="837"/>
  </r>
  <r>
    <n v="76"/>
    <n v="1184"/>
    <x v="31"/>
    <x v="5"/>
    <x v="0"/>
    <n v="1011"/>
    <n v="29"/>
    <s v="Краснодарский край 2022"/>
    <n v="4080.4"/>
    <s v="РФ 2022"/>
    <n v="46569.599999999999"/>
    <n v="31"/>
    <e v="#N/A"/>
    <s v="F$46"/>
    <s v="F$46:F$89"/>
    <n v="46"/>
    <n v="89"/>
  </r>
  <r>
    <n v="428"/>
    <n v="1185"/>
    <x v="31"/>
    <x v="6"/>
    <x v="0"/>
    <n v="15.7"/>
    <n v="26"/>
    <s v="Краснодарский край 2022"/>
    <n v="35.1"/>
    <s v="РФ 2022"/>
    <n v="27.2"/>
    <n v="31"/>
    <e v="#N/A"/>
    <s v="F$398"/>
    <s v="F$398:F$441"/>
    <n v="398"/>
    <n v="441"/>
  </r>
  <r>
    <n v="340"/>
    <n v="1186"/>
    <x v="31"/>
    <x v="7"/>
    <x v="0"/>
    <n v="72"/>
    <n v="37"/>
    <s v="Краснодарский край 2022"/>
    <n v="225.2"/>
    <s v="РФ 2022"/>
    <n v="2573.6"/>
    <n v="31"/>
    <e v="#N/A"/>
    <s v="F$310"/>
    <s v="F$310:F$353"/>
    <n v="310"/>
    <n v="353"/>
  </r>
  <r>
    <n v="164"/>
    <n v="1187"/>
    <x v="31"/>
    <x v="8"/>
    <x v="0"/>
    <n v="0.82"/>
    <n v="4"/>
    <s v="Краснодарский край 2022"/>
    <n v="0"/>
    <s v="РФ 2022"/>
    <s v="-"/>
    <n v="31"/>
    <e v="#N/A"/>
    <s v="F$134"/>
    <s v="F$134:F$177"/>
    <n v="134"/>
    <n v="177"/>
  </r>
  <r>
    <n v="560"/>
    <n v="1188"/>
    <x v="31"/>
    <x v="9"/>
    <x v="0"/>
    <n v="14"/>
    <n v="21"/>
    <s v="Краснодарский край 2022"/>
    <n v="25.4"/>
    <s v="РФ 2022"/>
    <s v="-"/>
    <n v="31"/>
    <e v="#N/A"/>
    <s v="F$530"/>
    <s v="F$530:F$573"/>
    <n v="530"/>
    <n v="573"/>
  </r>
  <r>
    <n v="604"/>
    <n v="1189"/>
    <x v="31"/>
    <x v="10"/>
    <x v="0"/>
    <n v="33"/>
    <n v="25"/>
    <s v="Краснодарский край 2022"/>
    <n v="62.9"/>
    <s v="РФ 2022"/>
    <s v="-"/>
    <n v="31"/>
    <e v="#N/A"/>
    <s v="F$574"/>
    <s v="F$574:F$617"/>
    <n v="574"/>
    <n v="617"/>
  </r>
  <r>
    <n v="692"/>
    <n v="1190"/>
    <x v="31"/>
    <x v="11"/>
    <x v="0"/>
    <n v="21"/>
    <n v="19"/>
    <s v="Краснодарский край 2022"/>
    <n v="32.1"/>
    <s v="РФ 2022"/>
    <n v="35.9"/>
    <n v="31"/>
    <e v="#N/A"/>
    <s v="F$662"/>
    <s v="F$662:F$705"/>
    <n v="662"/>
    <n v="705"/>
  </r>
  <r>
    <n v="648"/>
    <n v="1191"/>
    <x v="31"/>
    <x v="12"/>
    <x v="0"/>
    <n v="10"/>
    <n v="14"/>
    <s v="Краснодарский край 2022"/>
    <n v="13.7"/>
    <s v="РФ 2022"/>
    <n v="42.8"/>
    <n v="31"/>
    <e v="#N/A"/>
    <s v="F$618"/>
    <s v="F$618:F$661"/>
    <n v="618"/>
    <n v="661"/>
  </r>
  <r>
    <n v="736"/>
    <n v="1192"/>
    <x v="31"/>
    <x v="13"/>
    <x v="0"/>
    <n v="0.4"/>
    <n v="5"/>
    <s v="Краснодарский край 2022"/>
    <n v="0"/>
    <s v="РФ 2022"/>
    <s v="-"/>
    <n v="31"/>
    <n v="30"/>
    <s v="F$706"/>
    <s v="F$706:F$749"/>
    <n v="706"/>
    <n v="749"/>
  </r>
  <r>
    <n v="472"/>
    <n v="1193"/>
    <x v="31"/>
    <x v="14"/>
    <x v="0"/>
    <n v="0.2"/>
    <n v="4"/>
    <s v="Краснодарский край 2022"/>
    <n v="0.2"/>
    <s v="РФ 2022"/>
    <s v="-"/>
    <n v="31"/>
    <n v="36"/>
    <s v="F$442"/>
    <s v="F$442:F$485"/>
    <n v="442"/>
    <n v="485"/>
  </r>
  <r>
    <n v="516"/>
    <n v="1194"/>
    <x v="31"/>
    <x v="15"/>
    <x v="0"/>
    <n v="1.3"/>
    <n v="5"/>
    <s v="Краснодарский край 2022"/>
    <n v="0.6"/>
    <s v="РФ 2022"/>
    <n v="0.2"/>
    <n v="31"/>
    <n v="28"/>
    <s v="F$486"/>
    <s v="F$486:F$529"/>
    <n v="486"/>
    <n v="529"/>
  </r>
  <r>
    <n v="384"/>
    <n v="1195"/>
    <x v="31"/>
    <x v="16"/>
    <x v="0"/>
    <n v="1.1000000000000001"/>
    <n v="18"/>
    <s v="Краснодарский край 2022"/>
    <n v="1.9"/>
    <s v="РФ 2022"/>
    <n v="1.5"/>
    <n v="31"/>
    <e v="#N/A"/>
    <s v="F$354"/>
    <s v="F$354:F$397"/>
    <n v="354"/>
    <n v="397"/>
  </r>
  <r>
    <n v="120"/>
    <n v="1196"/>
    <x v="31"/>
    <x v="17"/>
    <x v="0"/>
    <n v="0"/>
    <n v="6"/>
    <s v="Краснодарский край 2022"/>
    <n v="1.1000000000000001"/>
    <s v="РФ 2022"/>
    <n v="30.3"/>
    <n v="31"/>
    <n v="33"/>
    <s v="F$90"/>
    <s v="F$90:F$133"/>
    <n v="90"/>
    <n v="133"/>
  </r>
  <r>
    <n v="208"/>
    <n v="1197"/>
    <x v="31"/>
    <x v="18"/>
    <x v="0"/>
    <n v="100"/>
    <n v="1"/>
    <s v="Краснодарский край 2022"/>
    <n v="99.2"/>
    <s v="РФ 2022"/>
    <s v="-"/>
    <n v="31"/>
    <n v="7"/>
    <s v="F$178"/>
    <s v="F$178:F$221"/>
    <n v="178"/>
    <n v="221"/>
  </r>
  <r>
    <n v="1088"/>
    <n v="1198"/>
    <x v="31"/>
    <x v="0"/>
    <x v="1"/>
    <n v="17"/>
    <n v="15"/>
    <s v="Краснодарский край 2023"/>
    <n v="24"/>
    <s v="РФ 2023"/>
    <n v="209.5"/>
    <n v="27"/>
    <e v="#N/A"/>
    <s v="F$1058"/>
    <s v="F$1058:F$1101"/>
    <n v="1058"/>
    <n v="1101"/>
  </r>
  <r>
    <n v="1616"/>
    <n v="1199"/>
    <x v="31"/>
    <x v="1"/>
    <x v="1"/>
    <n v="61475.000000000007"/>
    <n v="32"/>
    <s v="Краснодарский край 2023"/>
    <n v="131655.9"/>
    <s v="РФ 2023"/>
    <n v="1645476.7"/>
    <n v="27"/>
    <e v="#N/A"/>
    <s v="F$1586"/>
    <s v="F$1586:F$1629"/>
    <n v="1586"/>
    <n v="1629"/>
  </r>
  <r>
    <n v="1132"/>
    <n v="1200"/>
    <x v="31"/>
    <x v="2"/>
    <x v="1"/>
    <n v="0.3"/>
    <n v="2"/>
    <s v="Краснодарский край 2023"/>
    <n v="0.2"/>
    <s v="РФ 2023"/>
    <n v="1E-3"/>
    <n v="27"/>
    <n v="31"/>
    <s v="F$1102"/>
    <s v="F$1102:F$1145"/>
    <n v="1102"/>
    <n v="1145"/>
  </r>
  <r>
    <n v="868"/>
    <n v="1201"/>
    <x v="31"/>
    <x v="3"/>
    <x v="1"/>
    <n v="57"/>
    <n v="25"/>
    <s v="Краснодарский край 2023"/>
    <n v="147.19999999999999"/>
    <s v="РФ 2023"/>
    <n v="2015"/>
    <n v="27"/>
    <e v="#N/A"/>
    <s v="F$838"/>
    <s v="F$838:F$881"/>
    <n v="838"/>
    <n v="881"/>
  </r>
  <r>
    <n v="1660"/>
    <n v="1202"/>
    <x v="31"/>
    <x v="4"/>
    <x v="1"/>
    <n v="975"/>
    <n v="30"/>
    <s v="Краснодарский край 2023"/>
    <n v="4235.8999999999996"/>
    <s v="РФ 2023"/>
    <n v="45809.4"/>
    <n v="27"/>
    <e v="#N/A"/>
    <s v="F$1630"/>
    <s v="F$1630:F$1673"/>
    <n v="1630"/>
    <n v="1673"/>
  </r>
  <r>
    <n v="912"/>
    <n v="1203"/>
    <x v="31"/>
    <x v="5"/>
    <x v="1"/>
    <n v="1049"/>
    <n v="30"/>
    <s v="Краснодарский край 2023"/>
    <n v="4407.1000000000004"/>
    <s v="РФ 2023"/>
    <n v="48033.8"/>
    <n v="27"/>
    <e v="#N/A"/>
    <s v="F$882"/>
    <s v="F$882:F$925"/>
    <n v="882"/>
    <n v="925"/>
  </r>
  <r>
    <n v="1264"/>
    <n v="1204"/>
    <x v="31"/>
    <x v="6"/>
    <x v="1"/>
    <n v="17.100000000000001"/>
    <n v="26"/>
    <s v="Краснодарский край 2023"/>
    <n v="33.5"/>
    <s v="РФ 2023"/>
    <n v="29.2"/>
    <n v="27"/>
    <e v="#N/A"/>
    <s v="F$1234"/>
    <s v="F$1234:F$1277"/>
    <n v="1234"/>
    <n v="1277"/>
  </r>
  <r>
    <n v="1176"/>
    <n v="1205"/>
    <x v="31"/>
    <x v="7"/>
    <x v="1"/>
    <n v="71"/>
    <n v="34"/>
    <s v="Краснодарский край 2023"/>
    <n v="183.4"/>
    <s v="РФ 2023"/>
    <n v="2563.9"/>
    <n v="27"/>
    <e v="#N/A"/>
    <s v="F$1146"/>
    <s v="F$1146:F$1189"/>
    <n v="1146"/>
    <n v="1189"/>
  </r>
  <r>
    <n v="1000"/>
    <n v="1206"/>
    <x v="31"/>
    <x v="8"/>
    <x v="1"/>
    <n v="0.86"/>
    <n v="1"/>
    <s v="Краснодарский край 2023"/>
    <n v="0"/>
    <s v="РФ 2023"/>
    <s v="-"/>
    <n v="27"/>
    <e v="#N/A"/>
    <s v="F$970"/>
    <s v="F$970:F$1013"/>
    <n v="970"/>
    <n v="1013"/>
  </r>
  <r>
    <n v="1396"/>
    <n v="1207"/>
    <x v="31"/>
    <x v="9"/>
    <x v="1"/>
    <n v="26"/>
    <n v="12"/>
    <s v="Краснодарский край 2023"/>
    <n v="28.3"/>
    <s v="РФ 2023"/>
    <s v="-"/>
    <n v="27"/>
    <e v="#N/A"/>
    <s v="F$1366"/>
    <s v="F$1366:F$1409"/>
    <n v="1366"/>
    <n v="1409"/>
  </r>
  <r>
    <n v="1440"/>
    <n v="1208"/>
    <x v="31"/>
    <x v="10"/>
    <x v="1"/>
    <n v="26"/>
    <n v="12"/>
    <s v="Краснодарский край 2023"/>
    <n v="39.1"/>
    <s v="РФ 2023"/>
    <s v="-"/>
    <n v="27"/>
    <e v="#N/A"/>
    <s v="F$1410"/>
    <s v="F$1410:F$1453"/>
    <n v="1410"/>
    <n v="1453"/>
  </r>
  <r>
    <n v="1528"/>
    <n v="1209"/>
    <x v="31"/>
    <x v="11"/>
    <x v="1"/>
    <n v="35"/>
    <n v="18"/>
    <s v="Краснодарский край 2023"/>
    <n v="43.2"/>
    <s v="РФ 2023"/>
    <n v="39.299999999999997"/>
    <n v="27"/>
    <e v="#N/A"/>
    <s v="F$1498"/>
    <s v="F$1498:F$1541"/>
    <n v="1498"/>
    <n v="1541"/>
  </r>
  <r>
    <n v="1484"/>
    <n v="1210"/>
    <x v="31"/>
    <x v="12"/>
    <x v="1"/>
    <n v="0"/>
    <n v="8"/>
    <s v="Краснодарский край 2023"/>
    <n v="2.2000000000000002"/>
    <s v="РФ 2023"/>
    <n v="31.5"/>
    <n v="27"/>
    <n v="34"/>
    <s v="F$1454"/>
    <s v="F$1454:F$1497"/>
    <n v="1454"/>
    <n v="1497"/>
  </r>
  <r>
    <n v="1572"/>
    <n v="1211"/>
    <x v="31"/>
    <x v="13"/>
    <x v="1"/>
    <n v="0.5"/>
    <n v="5"/>
    <s v="Краснодарский край 2023"/>
    <n v="0"/>
    <s v="РФ 2023"/>
    <s v="-"/>
    <n v="27"/>
    <e v="#N/A"/>
    <s v="F$1542"/>
    <s v="F$1542:F$1585"/>
    <n v="1542"/>
    <n v="1585"/>
  </r>
  <r>
    <n v="1308"/>
    <n v="1212"/>
    <x v="31"/>
    <x v="14"/>
    <x v="1"/>
    <n v="0.4"/>
    <n v="2"/>
    <s v="Краснодарский край 2023"/>
    <n v="0.2"/>
    <s v="РФ 2023"/>
    <s v="-"/>
    <n v="27"/>
    <n v="32"/>
    <s v="F$1278"/>
    <s v="F$1278:F$1321"/>
    <n v="1278"/>
    <n v="1321"/>
  </r>
  <r>
    <n v="1352"/>
    <n v="1213"/>
    <x v="31"/>
    <x v="15"/>
    <x v="1"/>
    <n v="0.6"/>
    <n v="1"/>
    <s v="Краснодарский край 2023"/>
    <n v="0.5"/>
    <s v="РФ 2023"/>
    <n v="0.2"/>
    <n v="27"/>
    <n v="24"/>
    <s v="F$1322"/>
    <s v="F$1322:F$1365"/>
    <n v="1322"/>
    <n v="1365"/>
  </r>
  <r>
    <n v="1220"/>
    <n v="1214"/>
    <x v="31"/>
    <x v="16"/>
    <x v="1"/>
    <n v="1.2"/>
    <n v="10"/>
    <s v="Краснодарский край 2023"/>
    <n v="1.4"/>
    <s v="РФ 2023"/>
    <n v="1.6"/>
    <n v="27"/>
    <n v="26"/>
    <s v="F$1190"/>
    <s v="F$1190:F$1233"/>
    <n v="1190"/>
    <n v="1233"/>
  </r>
  <r>
    <n v="956"/>
    <n v="1215"/>
    <x v="31"/>
    <x v="17"/>
    <x v="1"/>
    <n v="0"/>
    <n v="6"/>
    <s v="Краснодарский край 2023"/>
    <n v="1.1000000000000001"/>
    <s v="РФ 2023"/>
    <n v="32.1"/>
    <n v="27"/>
    <n v="35"/>
    <s v="F$926"/>
    <s v="F$926:F$969"/>
    <n v="926"/>
    <n v="969"/>
  </r>
  <r>
    <n v="1044"/>
    <n v="1216"/>
    <x v="31"/>
    <x v="18"/>
    <x v="1"/>
    <n v="100"/>
    <n v="1"/>
    <s v="Краснодарский край 2023"/>
    <n v="99.5"/>
    <s v="РФ 2023"/>
    <s v="-"/>
    <n v="27"/>
    <n v="8"/>
    <s v="F$1014"/>
    <s v="F$1014:F$1057"/>
    <n v="1014"/>
    <n v="1057"/>
  </r>
  <r>
    <n v="253"/>
    <n v="1217"/>
    <x v="32"/>
    <x v="0"/>
    <x v="0"/>
    <n v="9"/>
    <n v="23"/>
    <s v="Краснодарский край 2022"/>
    <n v="24.3"/>
    <s v="РФ 2022"/>
    <n v="235.1"/>
    <n v="36"/>
    <e v="#N/A"/>
    <s v="F$222"/>
    <s v="F$222:F$265"/>
    <n v="222"/>
    <n v="265"/>
  </r>
  <r>
    <n v="781"/>
    <n v="1218"/>
    <x v="32"/>
    <x v="1"/>
    <x v="0"/>
    <n v="56045.999999999993"/>
    <n v="34"/>
    <s v="Краснодарский край 2022"/>
    <n v="116149"/>
    <s v="РФ 2022"/>
    <n v="1712442.1"/>
    <n v="36"/>
    <e v="#N/A"/>
    <s v="F$750"/>
    <s v="F$750:F$793"/>
    <n v="750"/>
    <n v="793"/>
  </r>
  <r>
    <n v="297"/>
    <n v="1219"/>
    <x v="32"/>
    <x v="2"/>
    <x v="0"/>
    <n v="0.2"/>
    <n v="3"/>
    <s v="Краснодарский край 2022"/>
    <n v="0.2"/>
    <s v="РФ 2022"/>
    <n v="2E-3"/>
    <n v="36"/>
    <n v="34"/>
    <s v="F$266"/>
    <s v="F$266:F$309"/>
    <n v="266"/>
    <n v="309"/>
  </r>
  <r>
    <n v="33"/>
    <n v="1220"/>
    <x v="32"/>
    <x v="3"/>
    <x v="0"/>
    <n v="52"/>
    <n v="31"/>
    <s v="Краснодарский край 2022"/>
    <n v="154.69999999999999"/>
    <s v="РФ 2022"/>
    <n v="2237.9"/>
    <n v="36"/>
    <e v="#N/A"/>
    <s v="F$2"/>
    <s v="F$2:F$45"/>
    <n v="2"/>
    <n v="45"/>
  </r>
  <r>
    <n v="825"/>
    <n v="1221"/>
    <x v="32"/>
    <x v="4"/>
    <x v="0"/>
    <n v="791"/>
    <n v="33"/>
    <s v="Краснодарский край 2022"/>
    <n v="3901.3"/>
    <s v="РФ 2022"/>
    <n v="44096.6"/>
    <n v="36"/>
    <e v="#N/A"/>
    <s v="F$794"/>
    <s v="F$794:F$837"/>
    <n v="794"/>
    <n v="837"/>
  </r>
  <r>
    <n v="77"/>
    <n v="1222"/>
    <x v="32"/>
    <x v="5"/>
    <x v="0"/>
    <n v="852"/>
    <n v="33"/>
    <s v="Краснодарский край 2022"/>
    <n v="4080.4"/>
    <s v="РФ 2022"/>
    <n v="46569.599999999999"/>
    <n v="36"/>
    <e v="#N/A"/>
    <s v="F$46"/>
    <s v="F$46:F$89"/>
    <n v="46"/>
    <n v="89"/>
  </r>
  <r>
    <n v="429"/>
    <n v="1223"/>
    <x v="32"/>
    <x v="6"/>
    <x v="0"/>
    <n v="15.2"/>
    <n v="27"/>
    <s v="Краснодарский край 2022"/>
    <n v="35.1"/>
    <s v="РФ 2022"/>
    <n v="27.2"/>
    <n v="36"/>
    <e v="#N/A"/>
    <s v="F$398"/>
    <s v="F$398:F$441"/>
    <n v="398"/>
    <n v="441"/>
  </r>
  <r>
    <n v="341"/>
    <n v="1224"/>
    <x v="32"/>
    <x v="7"/>
    <x v="0"/>
    <n v="74"/>
    <n v="36"/>
    <s v="Краснодарский край 2022"/>
    <n v="225.2"/>
    <s v="РФ 2022"/>
    <n v="2573.6"/>
    <n v="36"/>
    <e v="#N/A"/>
    <s v="F$310"/>
    <s v="F$310:F$353"/>
    <n v="310"/>
    <n v="353"/>
  </r>
  <r>
    <n v="165"/>
    <n v="1225"/>
    <x v="32"/>
    <x v="8"/>
    <x v="0"/>
    <n v="0.75"/>
    <n v="8"/>
    <s v="Краснодарский край 2022"/>
    <n v="0"/>
    <s v="РФ 2022"/>
    <s v="-"/>
    <n v="36"/>
    <e v="#N/A"/>
    <s v="F$134"/>
    <s v="F$134:F$177"/>
    <n v="134"/>
    <n v="177"/>
  </r>
  <r>
    <n v="561"/>
    <n v="1226"/>
    <x v="32"/>
    <x v="9"/>
    <x v="0"/>
    <n v="16"/>
    <n v="20"/>
    <s v="Краснодарский край 2022"/>
    <n v="25.4"/>
    <s v="РФ 2022"/>
    <s v="-"/>
    <n v="36"/>
    <e v="#N/A"/>
    <s v="F$530"/>
    <s v="F$530:F$573"/>
    <n v="530"/>
    <n v="573"/>
  </r>
  <r>
    <n v="605"/>
    <n v="1227"/>
    <x v="32"/>
    <x v="10"/>
    <x v="0"/>
    <n v="28"/>
    <n v="28"/>
    <s v="Краснодарский край 2022"/>
    <n v="62.9"/>
    <s v="РФ 2022"/>
    <s v="-"/>
    <n v="36"/>
    <n v="20"/>
    <s v="F$574"/>
    <s v="F$574:F$617"/>
    <n v="574"/>
    <n v="617"/>
  </r>
  <r>
    <n v="693"/>
    <n v="1228"/>
    <x v="32"/>
    <x v="11"/>
    <x v="0"/>
    <n v="18"/>
    <n v="21"/>
    <s v="Краснодарский край 2022"/>
    <n v="32.1"/>
    <s v="РФ 2022"/>
    <n v="35.9"/>
    <n v="36"/>
    <n v="15"/>
    <s v="F$662"/>
    <s v="F$662:F$705"/>
    <n v="662"/>
    <n v="705"/>
  </r>
  <r>
    <n v="649"/>
    <n v="1229"/>
    <x v="32"/>
    <x v="12"/>
    <x v="0"/>
    <n v="6"/>
    <n v="18"/>
    <s v="Краснодарский край 2022"/>
    <n v="13.7"/>
    <s v="РФ 2022"/>
    <n v="42.8"/>
    <n v="36"/>
    <e v="#N/A"/>
    <s v="F$618"/>
    <s v="F$618:F$661"/>
    <n v="618"/>
    <n v="661"/>
  </r>
  <r>
    <n v="737"/>
    <n v="1230"/>
    <x v="32"/>
    <x v="13"/>
    <x v="0"/>
    <n v="0.3"/>
    <n v="6"/>
    <s v="Краснодарский край 2022"/>
    <n v="0"/>
    <s v="РФ 2022"/>
    <s v="-"/>
    <n v="36"/>
    <n v="31"/>
    <s v="F$706"/>
    <s v="F$706:F$749"/>
    <n v="706"/>
    <n v="749"/>
  </r>
  <r>
    <n v="473"/>
    <n v="1231"/>
    <x v="32"/>
    <x v="14"/>
    <x v="0"/>
    <n v="0.3"/>
    <n v="3"/>
    <s v="Краснодарский край 2022"/>
    <n v="0.2"/>
    <s v="РФ 2022"/>
    <s v="-"/>
    <n v="36"/>
    <e v="#N/A"/>
    <s v="F$442"/>
    <s v="F$442:F$485"/>
    <n v="442"/>
    <n v="485"/>
  </r>
  <r>
    <n v="517"/>
    <n v="1232"/>
    <x v="32"/>
    <x v="15"/>
    <x v="0"/>
    <n v="1.1000000000000001"/>
    <n v="7"/>
    <s v="Краснодарский край 2022"/>
    <n v="0.6"/>
    <s v="РФ 2022"/>
    <n v="0.2"/>
    <n v="36"/>
    <e v="#N/A"/>
    <s v="F$486"/>
    <s v="F$486:F$529"/>
    <n v="486"/>
    <n v="529"/>
  </r>
  <r>
    <n v="385"/>
    <n v="1233"/>
    <x v="32"/>
    <x v="16"/>
    <x v="0"/>
    <n v="1.3"/>
    <n v="16"/>
    <s v="Краснодарский край 2022"/>
    <n v="1.9"/>
    <s v="РФ 2022"/>
    <n v="1.5"/>
    <n v="36"/>
    <e v="#N/A"/>
    <s v="F$354"/>
    <s v="F$354:F$397"/>
    <n v="354"/>
    <n v="397"/>
  </r>
  <r>
    <n v="121"/>
    <n v="1234"/>
    <x v="32"/>
    <x v="17"/>
    <x v="0"/>
    <n v="0"/>
    <n v="6"/>
    <s v="Краснодарский край 2022"/>
    <n v="1.1000000000000001"/>
    <s v="РФ 2022"/>
    <n v="30.3"/>
    <n v="36"/>
    <n v="33"/>
    <s v="F$90"/>
    <s v="F$90:F$133"/>
    <n v="90"/>
    <n v="133"/>
  </r>
  <r>
    <n v="209"/>
    <n v="1235"/>
    <x v="32"/>
    <x v="18"/>
    <x v="0"/>
    <n v="100"/>
    <n v="1"/>
    <s v="Краснодарский край 2022"/>
    <n v="99.2"/>
    <s v="РФ 2022"/>
    <s v="-"/>
    <n v="36"/>
    <n v="7"/>
    <s v="F$178"/>
    <s v="F$178:F$221"/>
    <n v="178"/>
    <n v="221"/>
  </r>
  <r>
    <n v="1089"/>
    <n v="1236"/>
    <x v="32"/>
    <x v="0"/>
    <x v="1"/>
    <n v="9"/>
    <n v="21"/>
    <s v="Краснодарский край 2023"/>
    <n v="24"/>
    <s v="РФ 2023"/>
    <n v="209.5"/>
    <n v="32"/>
    <e v="#N/A"/>
    <s v="F$1058"/>
    <s v="F$1058:F$1101"/>
    <n v="1058"/>
    <n v="1101"/>
  </r>
  <r>
    <n v="1617"/>
    <n v="1237"/>
    <x v="32"/>
    <x v="1"/>
    <x v="1"/>
    <n v="56019"/>
    <n v="34"/>
    <s v="Краснодарский край 2023"/>
    <n v="131655.9"/>
    <s v="РФ 2023"/>
    <n v="1645476.7"/>
    <n v="32"/>
    <e v="#N/A"/>
    <s v="F$1586"/>
    <s v="F$1586:F$1629"/>
    <n v="1586"/>
    <n v="1629"/>
  </r>
  <r>
    <n v="1133"/>
    <n v="1238"/>
    <x v="32"/>
    <x v="2"/>
    <x v="1"/>
    <n v="0.2"/>
    <n v="3"/>
    <s v="Краснодарский край 2023"/>
    <n v="0.2"/>
    <s v="РФ 2023"/>
    <n v="1E-3"/>
    <n v="32"/>
    <n v="32"/>
    <s v="F$1102"/>
    <s v="F$1102:F$1145"/>
    <n v="1102"/>
    <n v="1145"/>
  </r>
  <r>
    <n v="869"/>
    <n v="1239"/>
    <x v="32"/>
    <x v="3"/>
    <x v="1"/>
    <n v="48"/>
    <n v="30"/>
    <s v="Краснодарский край 2023"/>
    <n v="147.19999999999999"/>
    <s v="РФ 2023"/>
    <n v="2015"/>
    <n v="32"/>
    <e v="#N/A"/>
    <s v="F$838"/>
    <s v="F$838:F$881"/>
    <n v="838"/>
    <n v="881"/>
  </r>
  <r>
    <n v="1661"/>
    <n v="1240"/>
    <x v="32"/>
    <x v="4"/>
    <x v="1"/>
    <n v="823"/>
    <n v="34"/>
    <s v="Краснодарский край 2023"/>
    <n v="4235.8999999999996"/>
    <s v="РФ 2023"/>
    <n v="45809.4"/>
    <n v="32"/>
    <e v="#N/A"/>
    <s v="F$1630"/>
    <s v="F$1630:F$1673"/>
    <n v="1630"/>
    <n v="1673"/>
  </r>
  <r>
    <n v="913"/>
    <n v="1241"/>
    <x v="32"/>
    <x v="5"/>
    <x v="1"/>
    <n v="880"/>
    <n v="34"/>
    <s v="Краснодарский край 2023"/>
    <n v="4407.1000000000004"/>
    <s v="РФ 2023"/>
    <n v="48033.8"/>
    <n v="32"/>
    <e v="#N/A"/>
    <s v="F$882"/>
    <s v="F$882:F$925"/>
    <n v="882"/>
    <n v="925"/>
  </r>
  <r>
    <n v="1265"/>
    <n v="1242"/>
    <x v="32"/>
    <x v="6"/>
    <x v="1"/>
    <n v="15.7"/>
    <n v="28"/>
    <s v="Краснодарский край 2023"/>
    <n v="33.5"/>
    <s v="РФ 2023"/>
    <n v="29.2"/>
    <n v="32"/>
    <n v="20"/>
    <s v="F$1234"/>
    <s v="F$1234:F$1277"/>
    <n v="1234"/>
    <n v="1277"/>
  </r>
  <r>
    <n v="1177"/>
    <n v="1243"/>
    <x v="32"/>
    <x v="7"/>
    <x v="1"/>
    <n v="59"/>
    <n v="37"/>
    <s v="Краснодарский край 2023"/>
    <n v="183.4"/>
    <s v="РФ 2023"/>
    <n v="2563.9"/>
    <n v="32"/>
    <e v="#N/A"/>
    <s v="F$1146"/>
    <s v="F$1146:F$1189"/>
    <n v="1146"/>
    <n v="1189"/>
  </r>
  <r>
    <n v="1001"/>
    <n v="1244"/>
    <x v="32"/>
    <x v="8"/>
    <x v="1"/>
    <n v="0.72"/>
    <n v="10"/>
    <s v="Краснодарский край 2023"/>
    <n v="0"/>
    <s v="РФ 2023"/>
    <s v="-"/>
    <n v="32"/>
    <e v="#N/A"/>
    <s v="F$970"/>
    <s v="F$970:F$1013"/>
    <n v="970"/>
    <n v="1013"/>
  </r>
  <r>
    <n v="1397"/>
    <n v="1245"/>
    <x v="32"/>
    <x v="9"/>
    <x v="1"/>
    <n v="22"/>
    <n v="14"/>
    <s v="Краснодарский край 2023"/>
    <n v="28.3"/>
    <s v="РФ 2023"/>
    <s v="-"/>
    <n v="32"/>
    <e v="#N/A"/>
    <s v="F$1366"/>
    <s v="F$1366:F$1409"/>
    <n v="1366"/>
    <n v="1409"/>
  </r>
  <r>
    <n v="1441"/>
    <n v="1246"/>
    <x v="32"/>
    <x v="10"/>
    <x v="1"/>
    <n v="22"/>
    <n v="14"/>
    <s v="Краснодарский край 2023"/>
    <n v="39.1"/>
    <s v="РФ 2023"/>
    <s v="-"/>
    <n v="32"/>
    <e v="#N/A"/>
    <s v="F$1410"/>
    <s v="F$1410:F$1453"/>
    <n v="1410"/>
    <n v="1453"/>
  </r>
  <r>
    <n v="1529"/>
    <n v="1247"/>
    <x v="32"/>
    <x v="11"/>
    <x v="1"/>
    <n v="28"/>
    <n v="24"/>
    <s v="Краснодарский край 2023"/>
    <n v="43.2"/>
    <s v="РФ 2023"/>
    <n v="39.299999999999997"/>
    <n v="32"/>
    <e v="#N/A"/>
    <s v="F$1498"/>
    <s v="F$1498:F$1541"/>
    <n v="1498"/>
    <n v="1541"/>
  </r>
  <r>
    <n v="1485"/>
    <n v="1248"/>
    <x v="32"/>
    <x v="12"/>
    <x v="1"/>
    <n v="0"/>
    <n v="8"/>
    <s v="Краснодарский край 2023"/>
    <n v="2.2000000000000002"/>
    <s v="РФ 2023"/>
    <n v="31.5"/>
    <n v="32"/>
    <n v="34"/>
    <s v="F$1454"/>
    <s v="F$1454:F$1497"/>
    <n v="1454"/>
    <n v="1497"/>
  </r>
  <r>
    <n v="1573"/>
    <n v="1249"/>
    <x v="32"/>
    <x v="13"/>
    <x v="1"/>
    <n v="0.6"/>
    <n v="4"/>
    <s v="Краснодарский край 2023"/>
    <n v="0"/>
    <s v="РФ 2023"/>
    <s v="-"/>
    <n v="32"/>
    <e v="#N/A"/>
    <s v="F$1542"/>
    <s v="F$1542:F$1585"/>
    <n v="1542"/>
    <n v="1585"/>
  </r>
  <r>
    <n v="1309"/>
    <n v="1250"/>
    <x v="32"/>
    <x v="14"/>
    <x v="1"/>
    <n v="0.4"/>
    <n v="2"/>
    <s v="Краснодарский край 2023"/>
    <n v="0.2"/>
    <s v="РФ 2023"/>
    <s v="-"/>
    <n v="32"/>
    <n v="32"/>
    <s v="F$1278"/>
    <s v="F$1278:F$1321"/>
    <n v="1278"/>
    <n v="1321"/>
  </r>
  <r>
    <n v="1353"/>
    <n v="1251"/>
    <x v="32"/>
    <x v="15"/>
    <x v="1"/>
    <n v="0.5"/>
    <n v="2"/>
    <s v="Краснодарский край 2023"/>
    <n v="0.5"/>
    <s v="РФ 2023"/>
    <n v="0.2"/>
    <n v="32"/>
    <n v="26"/>
    <s v="F$1322"/>
    <s v="F$1322:F$1365"/>
    <n v="1322"/>
    <n v="1365"/>
  </r>
  <r>
    <n v="1221"/>
    <n v="1252"/>
    <x v="32"/>
    <x v="16"/>
    <x v="1"/>
    <n v="1.1000000000000001"/>
    <n v="11"/>
    <s v="Краснодарский край 2023"/>
    <n v="1.4"/>
    <s v="РФ 2023"/>
    <n v="1.6"/>
    <n v="32"/>
    <n v="27"/>
    <s v="F$1190"/>
    <s v="F$1190:F$1233"/>
    <n v="1190"/>
    <n v="1233"/>
  </r>
  <r>
    <n v="957"/>
    <n v="1253"/>
    <x v="32"/>
    <x v="17"/>
    <x v="1"/>
    <n v="1"/>
    <n v="5"/>
    <s v="Краснодарский край 2023"/>
    <n v="1.1000000000000001"/>
    <s v="РФ 2023"/>
    <n v="32.1"/>
    <n v="32"/>
    <n v="26"/>
    <s v="F$926"/>
    <s v="F$926:F$969"/>
    <n v="926"/>
    <n v="969"/>
  </r>
  <r>
    <n v="1045"/>
    <n v="1254"/>
    <x v="32"/>
    <x v="18"/>
    <x v="1"/>
    <n v="100"/>
    <n v="1"/>
    <s v="Краснодарский край 2023"/>
    <n v="99.5"/>
    <s v="РФ 2023"/>
    <s v="-"/>
    <n v="32"/>
    <n v="8"/>
    <s v="F$1014"/>
    <s v="F$1014:F$1057"/>
    <n v="1014"/>
    <n v="1057"/>
  </r>
  <r>
    <n v="254"/>
    <n v="1255"/>
    <x v="33"/>
    <x v="0"/>
    <x v="0"/>
    <n v="14"/>
    <n v="18"/>
    <s v="Краснодарский край 2022"/>
    <n v="24.3"/>
    <s v="РФ 2022"/>
    <n v="235.1"/>
    <n v="17"/>
    <e v="#N/A"/>
    <s v="F$222"/>
    <s v="F$222:F$265"/>
    <n v="222"/>
    <n v="265"/>
  </r>
  <r>
    <n v="782"/>
    <n v="1256"/>
    <x v="33"/>
    <x v="1"/>
    <x v="0"/>
    <n v="110743.99999999999"/>
    <n v="14"/>
    <s v="Краснодарский край 2022"/>
    <n v="116149"/>
    <s v="РФ 2022"/>
    <n v="1712442.1"/>
    <n v="17"/>
    <e v="#N/A"/>
    <s v="F$750"/>
    <s v="F$750:F$793"/>
    <n v="750"/>
    <n v="793"/>
  </r>
  <r>
    <n v="298"/>
    <n v="1257"/>
    <x v="33"/>
    <x v="2"/>
    <x v="0"/>
    <n v="0.1"/>
    <n v="4"/>
    <s v="Краснодарский край 2022"/>
    <n v="0.2"/>
    <s v="РФ 2022"/>
    <n v="2E-3"/>
    <n v="17"/>
    <e v="#N/A"/>
    <s v="F$266"/>
    <s v="F$266:F$309"/>
    <n v="266"/>
    <n v="309"/>
  </r>
  <r>
    <n v="34"/>
    <n v="1258"/>
    <x v="33"/>
    <x v="3"/>
    <x v="0"/>
    <n v="90"/>
    <n v="19"/>
    <s v="Краснодарский край 2022"/>
    <n v="154.69999999999999"/>
    <s v="РФ 2022"/>
    <n v="2237.9"/>
    <n v="17"/>
    <e v="#N/A"/>
    <s v="F$2"/>
    <s v="F$2:F$45"/>
    <n v="2"/>
    <n v="45"/>
  </r>
  <r>
    <n v="826"/>
    <n v="1259"/>
    <x v="33"/>
    <x v="4"/>
    <x v="0"/>
    <n v="2172"/>
    <n v="11"/>
    <s v="Краснодарский край 2022"/>
    <n v="3901.3"/>
    <s v="РФ 2022"/>
    <n v="44096.6"/>
    <n v="17"/>
    <e v="#N/A"/>
    <s v="F$794"/>
    <s v="F$794:F$837"/>
    <n v="794"/>
    <n v="837"/>
  </r>
  <r>
    <n v="78"/>
    <n v="1260"/>
    <x v="33"/>
    <x v="5"/>
    <x v="0"/>
    <n v="2276"/>
    <n v="12"/>
    <s v="Краснодарский край 2022"/>
    <n v="4080.4"/>
    <s v="РФ 2022"/>
    <n v="46569.599999999999"/>
    <n v="17"/>
    <e v="#N/A"/>
    <s v="F$46"/>
    <s v="F$46:F$89"/>
    <n v="46"/>
    <n v="89"/>
  </r>
  <r>
    <n v="430"/>
    <n v="1261"/>
    <x v="33"/>
    <x v="6"/>
    <x v="0"/>
    <n v="20.6"/>
    <n v="12"/>
    <s v="Краснодарский край 2022"/>
    <n v="35.1"/>
    <s v="РФ 2022"/>
    <n v="27.2"/>
    <n v="17"/>
    <e v="#N/A"/>
    <s v="F$398"/>
    <s v="F$398:F$441"/>
    <n v="398"/>
    <n v="441"/>
  </r>
  <r>
    <n v="342"/>
    <n v="1262"/>
    <x v="33"/>
    <x v="7"/>
    <x v="0"/>
    <n v="207"/>
    <n v="13"/>
    <s v="Краснодарский край 2022"/>
    <n v="225.2"/>
    <s v="РФ 2022"/>
    <n v="2573.6"/>
    <n v="17"/>
    <e v="#N/A"/>
    <s v="F$310"/>
    <s v="F$310:F$353"/>
    <n v="310"/>
    <n v="353"/>
  </r>
  <r>
    <n v="166"/>
    <n v="1263"/>
    <x v="33"/>
    <x v="8"/>
    <x v="0"/>
    <n v="0.65"/>
    <n v="17"/>
    <s v="Краснодарский край 2022"/>
    <n v="0"/>
    <s v="РФ 2022"/>
    <s v="-"/>
    <n v="17"/>
    <e v="#N/A"/>
    <s v="F$134"/>
    <s v="F$134:F$177"/>
    <n v="134"/>
    <n v="177"/>
  </r>
  <r>
    <n v="562"/>
    <n v="1264"/>
    <x v="33"/>
    <x v="9"/>
    <x v="0"/>
    <n v="26"/>
    <n v="10"/>
    <s v="Краснодарский край 2022"/>
    <n v="25.4"/>
    <s v="РФ 2022"/>
    <s v="-"/>
    <n v="17"/>
    <e v="#N/A"/>
    <s v="F$530"/>
    <s v="F$530:F$573"/>
    <n v="530"/>
    <n v="573"/>
  </r>
  <r>
    <n v="606"/>
    <n v="1265"/>
    <x v="33"/>
    <x v="10"/>
    <x v="0"/>
    <n v="53"/>
    <n v="16"/>
    <s v="Краснодарский край 2022"/>
    <n v="62.9"/>
    <s v="РФ 2022"/>
    <s v="-"/>
    <n v="17"/>
    <e v="#N/A"/>
    <s v="F$574"/>
    <s v="F$574:F$617"/>
    <n v="574"/>
    <n v="617"/>
  </r>
  <r>
    <n v="694"/>
    <n v="1266"/>
    <x v="33"/>
    <x v="11"/>
    <x v="0"/>
    <n v="18"/>
    <n v="21"/>
    <s v="Краснодарский край 2022"/>
    <n v="32.1"/>
    <s v="РФ 2022"/>
    <n v="35.9"/>
    <n v="17"/>
    <n v="15"/>
    <s v="F$662"/>
    <s v="F$662:F$705"/>
    <n v="662"/>
    <n v="705"/>
  </r>
  <r>
    <n v="650"/>
    <n v="1267"/>
    <x v="33"/>
    <x v="12"/>
    <x v="0"/>
    <n v="18"/>
    <n v="7"/>
    <s v="Краснодарский край 2022"/>
    <n v="13.7"/>
    <s v="РФ 2022"/>
    <n v="42.8"/>
    <n v="17"/>
    <e v="#N/A"/>
    <s v="F$618"/>
    <s v="F$618:F$661"/>
    <n v="618"/>
    <n v="661"/>
  </r>
  <r>
    <n v="738"/>
    <n v="1268"/>
    <x v="33"/>
    <x v="13"/>
    <x v="0"/>
    <n v="0.2"/>
    <n v="7"/>
    <s v="Краснодарский край 2022"/>
    <n v="0"/>
    <s v="РФ 2022"/>
    <s v="-"/>
    <n v="17"/>
    <n v="32"/>
    <s v="F$706"/>
    <s v="F$706:F$749"/>
    <n v="706"/>
    <n v="749"/>
  </r>
  <r>
    <n v="474"/>
    <n v="1269"/>
    <x v="33"/>
    <x v="14"/>
    <x v="0"/>
    <n v="0.2"/>
    <n v="4"/>
    <s v="Краснодарский край 2022"/>
    <n v="0.2"/>
    <s v="РФ 2022"/>
    <s v="-"/>
    <n v="17"/>
    <n v="36"/>
    <s v="F$442"/>
    <s v="F$442:F$485"/>
    <n v="442"/>
    <n v="485"/>
  </r>
  <r>
    <n v="518"/>
    <n v="1270"/>
    <x v="33"/>
    <x v="15"/>
    <x v="0"/>
    <n v="0.9"/>
    <n v="9"/>
    <s v="Краснодарский край 2022"/>
    <n v="0.6"/>
    <s v="РФ 2022"/>
    <n v="0.2"/>
    <n v="17"/>
    <e v="#N/A"/>
    <s v="F$486"/>
    <s v="F$486:F$529"/>
    <n v="486"/>
    <n v="529"/>
  </r>
  <r>
    <n v="386"/>
    <n v="1271"/>
    <x v="33"/>
    <x v="16"/>
    <x v="0"/>
    <n v="1.9"/>
    <n v="10"/>
    <s v="Краснодарский край 2022"/>
    <n v="1.9"/>
    <s v="РФ 2022"/>
    <n v="1.5"/>
    <n v="17"/>
    <e v="#N/A"/>
    <s v="F$354"/>
    <s v="F$354:F$397"/>
    <n v="354"/>
    <n v="397"/>
  </r>
  <r>
    <n v="122"/>
    <n v="1272"/>
    <x v="33"/>
    <x v="17"/>
    <x v="0"/>
    <n v="3"/>
    <n v="3"/>
    <s v="Краснодарский край 2022"/>
    <n v="1.1000000000000001"/>
    <s v="РФ 2022"/>
    <n v="30.3"/>
    <n v="17"/>
    <e v="#N/A"/>
    <s v="F$90"/>
    <s v="F$90:F$133"/>
    <n v="90"/>
    <n v="133"/>
  </r>
  <r>
    <n v="210"/>
    <n v="1273"/>
    <x v="33"/>
    <x v="18"/>
    <x v="0"/>
    <n v="97"/>
    <n v="5"/>
    <s v="Краснодарский край 2022"/>
    <n v="99.2"/>
    <s v="РФ 2022"/>
    <s v="-"/>
    <n v="17"/>
    <e v="#N/A"/>
    <s v="F$178"/>
    <s v="F$178:F$221"/>
    <n v="178"/>
    <n v="221"/>
  </r>
  <r>
    <n v="1090"/>
    <n v="1274"/>
    <x v="33"/>
    <x v="0"/>
    <x v="1"/>
    <n v="14"/>
    <n v="16"/>
    <s v="Краснодарский край 2023"/>
    <n v="24"/>
    <s v="РФ 2023"/>
    <n v="209.5"/>
    <n v="13"/>
    <e v="#N/A"/>
    <s v="F$1058"/>
    <s v="F$1058:F$1101"/>
    <n v="1058"/>
    <n v="1101"/>
  </r>
  <r>
    <n v="1618"/>
    <n v="1275"/>
    <x v="33"/>
    <x v="1"/>
    <x v="1"/>
    <n v="122129.99999999997"/>
    <n v="12"/>
    <s v="Краснодарский край 2023"/>
    <n v="131655.9"/>
    <s v="РФ 2023"/>
    <n v="1645476.7"/>
    <n v="13"/>
    <e v="#N/A"/>
    <s v="F$1586"/>
    <s v="F$1586:F$1629"/>
    <n v="1586"/>
    <n v="1629"/>
  </r>
  <r>
    <n v="1134"/>
    <n v="1276"/>
    <x v="33"/>
    <x v="2"/>
    <x v="1"/>
    <n v="0.1"/>
    <n v="4"/>
    <s v="Краснодарский край 2023"/>
    <n v="0.2"/>
    <s v="РФ 2023"/>
    <n v="1E-3"/>
    <n v="13"/>
    <e v="#N/A"/>
    <s v="F$1102"/>
    <s v="F$1102:F$1145"/>
    <n v="1102"/>
    <n v="1145"/>
  </r>
  <r>
    <n v="870"/>
    <n v="1277"/>
    <x v="33"/>
    <x v="3"/>
    <x v="1"/>
    <n v="84"/>
    <n v="16"/>
    <s v="Краснодарский край 2023"/>
    <n v="147.19999999999999"/>
    <s v="РФ 2023"/>
    <n v="2015"/>
    <n v="13"/>
    <e v="#N/A"/>
    <s v="F$838"/>
    <s v="F$838:F$881"/>
    <n v="838"/>
    <n v="881"/>
  </r>
  <r>
    <n v="1662"/>
    <n v="1278"/>
    <x v="33"/>
    <x v="4"/>
    <x v="1"/>
    <n v="2307"/>
    <n v="12"/>
    <s v="Краснодарский край 2023"/>
    <n v="4235.8999999999996"/>
    <s v="РФ 2023"/>
    <n v="45809.4"/>
    <n v="13"/>
    <e v="#N/A"/>
    <s v="F$1630"/>
    <s v="F$1630:F$1673"/>
    <n v="1630"/>
    <n v="1673"/>
  </r>
  <r>
    <n v="914"/>
    <n v="1279"/>
    <x v="33"/>
    <x v="5"/>
    <x v="1"/>
    <n v="2405"/>
    <n v="12"/>
    <s v="Краснодарский край 2023"/>
    <n v="4407.1000000000004"/>
    <s v="РФ 2023"/>
    <n v="48033.8"/>
    <n v="13"/>
    <e v="#N/A"/>
    <s v="F$882"/>
    <s v="F$882:F$925"/>
    <n v="882"/>
    <n v="925"/>
  </r>
  <r>
    <n v="1266"/>
    <n v="1280"/>
    <x v="33"/>
    <x v="6"/>
    <x v="1"/>
    <n v="19.7"/>
    <n v="16"/>
    <s v="Краснодарский край 2023"/>
    <n v="33.5"/>
    <s v="РФ 2023"/>
    <n v="29.2"/>
    <n v="13"/>
    <e v="#N/A"/>
    <s v="F$1234"/>
    <s v="F$1234:F$1277"/>
    <n v="1234"/>
    <n v="1277"/>
  </r>
  <r>
    <n v="1178"/>
    <n v="1281"/>
    <x v="33"/>
    <x v="7"/>
    <x v="1"/>
    <n v="163"/>
    <n v="15"/>
    <s v="Краснодарский край 2023"/>
    <n v="183.4"/>
    <s v="РФ 2023"/>
    <n v="2563.9"/>
    <n v="13"/>
    <e v="#N/A"/>
    <s v="F$1146"/>
    <s v="F$1146:F$1189"/>
    <n v="1146"/>
    <n v="1189"/>
  </r>
  <r>
    <n v="1002"/>
    <n v="1282"/>
    <x v="33"/>
    <x v="8"/>
    <x v="1"/>
    <n v="0.68"/>
    <n v="13"/>
    <s v="Краснодарский край 2023"/>
    <n v="0"/>
    <s v="РФ 2023"/>
    <s v="-"/>
    <n v="13"/>
    <e v="#N/A"/>
    <s v="F$970"/>
    <s v="F$970:F$1013"/>
    <n v="970"/>
    <n v="1013"/>
  </r>
  <r>
    <n v="1398"/>
    <n v="1283"/>
    <x v="33"/>
    <x v="9"/>
    <x v="1"/>
    <n v="28"/>
    <n v="10"/>
    <s v="Краснодарский край 2023"/>
    <n v="28.3"/>
    <s v="РФ 2023"/>
    <s v="-"/>
    <n v="13"/>
    <n v="12"/>
    <s v="F$1366"/>
    <s v="F$1366:F$1409"/>
    <n v="1366"/>
    <n v="1409"/>
  </r>
  <r>
    <n v="1442"/>
    <n v="1284"/>
    <x v="33"/>
    <x v="10"/>
    <x v="1"/>
    <n v="28"/>
    <n v="10"/>
    <s v="Краснодарский край 2023"/>
    <n v="39.1"/>
    <s v="РФ 2023"/>
    <s v="-"/>
    <n v="13"/>
    <n v="20"/>
    <s v="F$1410"/>
    <s v="F$1410:F$1453"/>
    <n v="1410"/>
    <n v="1453"/>
  </r>
  <r>
    <n v="1530"/>
    <n v="1285"/>
    <x v="33"/>
    <x v="11"/>
    <x v="1"/>
    <n v="48"/>
    <n v="11"/>
    <s v="Краснодарский край 2023"/>
    <n v="43.2"/>
    <s v="РФ 2023"/>
    <n v="39.299999999999997"/>
    <n v="13"/>
    <e v="#N/A"/>
    <s v="F$1498"/>
    <s v="F$1498:F$1541"/>
    <n v="1498"/>
    <n v="1541"/>
  </r>
  <r>
    <n v="1486"/>
    <n v="1286"/>
    <x v="33"/>
    <x v="12"/>
    <x v="1"/>
    <n v="1"/>
    <n v="7"/>
    <s v="Краснодарский край 2023"/>
    <n v="2.2000000000000002"/>
    <s v="РФ 2023"/>
    <n v="31.5"/>
    <n v="13"/>
    <e v="#N/A"/>
    <s v="F$1454"/>
    <s v="F$1454:F$1497"/>
    <n v="1454"/>
    <n v="1497"/>
  </r>
  <r>
    <n v="1574"/>
    <n v="1287"/>
    <x v="33"/>
    <x v="13"/>
    <x v="1"/>
    <n v="0.4"/>
    <n v="6"/>
    <s v="Краснодарский край 2023"/>
    <n v="0"/>
    <s v="РФ 2023"/>
    <s v="-"/>
    <n v="13"/>
    <n v="33"/>
    <s v="F$1542"/>
    <s v="F$1542:F$1585"/>
    <n v="1542"/>
    <n v="1585"/>
  </r>
  <r>
    <n v="1310"/>
    <n v="1288"/>
    <x v="33"/>
    <x v="14"/>
    <x v="1"/>
    <n v="0.2"/>
    <n v="4"/>
    <s v="Краснодарский край 2023"/>
    <n v="0.2"/>
    <s v="РФ 2023"/>
    <s v="-"/>
    <n v="13"/>
    <n v="33"/>
    <s v="F$1278"/>
    <s v="F$1278:F$1321"/>
    <n v="1278"/>
    <n v="1321"/>
  </r>
  <r>
    <n v="1354"/>
    <n v="1289"/>
    <x v="33"/>
    <x v="15"/>
    <x v="1"/>
    <n v="0.4"/>
    <n v="3"/>
    <s v="Краснодарский край 2023"/>
    <n v="0.5"/>
    <s v="РФ 2023"/>
    <n v="0.2"/>
    <n v="13"/>
    <n v="27"/>
    <s v="F$1322"/>
    <s v="F$1322:F$1365"/>
    <n v="1322"/>
    <n v="1365"/>
  </r>
  <r>
    <n v="1222"/>
    <n v="1290"/>
    <x v="33"/>
    <x v="16"/>
    <x v="1"/>
    <n v="1.3"/>
    <n v="9"/>
    <s v="Краснодарский край 2023"/>
    <n v="1.4"/>
    <s v="РФ 2023"/>
    <n v="1.6"/>
    <n v="13"/>
    <n v="25"/>
    <s v="F$1190"/>
    <s v="F$1190:F$1233"/>
    <n v="1190"/>
    <n v="1233"/>
  </r>
  <r>
    <n v="958"/>
    <n v="1291"/>
    <x v="33"/>
    <x v="17"/>
    <x v="1"/>
    <n v="2"/>
    <n v="4"/>
    <s v="Краснодарский край 2023"/>
    <n v="1.1000000000000001"/>
    <s v="РФ 2023"/>
    <n v="32.1"/>
    <n v="13"/>
    <e v="#N/A"/>
    <s v="F$926"/>
    <s v="F$926:F$969"/>
    <n v="926"/>
    <n v="969"/>
  </r>
  <r>
    <n v="1046"/>
    <n v="1292"/>
    <x v="33"/>
    <x v="18"/>
    <x v="1"/>
    <n v="97.3"/>
    <n v="2"/>
    <s v="Краснодарский край 2023"/>
    <n v="99.5"/>
    <s v="РФ 2023"/>
    <s v="-"/>
    <n v="13"/>
    <e v="#N/A"/>
    <s v="F$1014"/>
    <s v="F$1014:F$1057"/>
    <n v="1014"/>
    <n v="1057"/>
  </r>
  <r>
    <n v="255"/>
    <n v="1293"/>
    <x v="34"/>
    <x v="0"/>
    <x v="0"/>
    <n v="25"/>
    <n v="9"/>
    <s v="Краснодарский край 2022"/>
    <n v="24.3"/>
    <s v="РФ 2022"/>
    <n v="235.1"/>
    <n v="10"/>
    <n v="15"/>
    <s v="F$222"/>
    <s v="F$222:F$265"/>
    <n v="222"/>
    <n v="265"/>
  </r>
  <r>
    <n v="783"/>
    <n v="1294"/>
    <x v="34"/>
    <x v="1"/>
    <x v="0"/>
    <n v="126280.99999999999"/>
    <n v="7"/>
    <s v="Краснодарский край 2022"/>
    <n v="116149"/>
    <s v="РФ 2022"/>
    <n v="1712442.1"/>
    <n v="10"/>
    <e v="#N/A"/>
    <s v="F$750"/>
    <s v="F$750:F$793"/>
    <n v="750"/>
    <n v="793"/>
  </r>
  <r>
    <n v="299"/>
    <n v="1295"/>
    <x v="34"/>
    <x v="2"/>
    <x v="0"/>
    <n v="0.2"/>
    <n v="3"/>
    <s v="Краснодарский край 2022"/>
    <n v="0.2"/>
    <s v="РФ 2022"/>
    <n v="2E-3"/>
    <n v="10"/>
    <n v="34"/>
    <s v="F$266"/>
    <s v="F$266:F$309"/>
    <n v="266"/>
    <n v="309"/>
  </r>
  <r>
    <n v="35"/>
    <n v="1296"/>
    <x v="34"/>
    <x v="3"/>
    <x v="0"/>
    <n v="118"/>
    <n v="11"/>
    <s v="Краснодарский край 2022"/>
    <n v="154.69999999999999"/>
    <s v="РФ 2022"/>
    <n v="2237.9"/>
    <n v="10"/>
    <e v="#N/A"/>
    <s v="F$2"/>
    <s v="F$2:F$45"/>
    <n v="2"/>
    <n v="45"/>
  </r>
  <r>
    <n v="827"/>
    <n v="1297"/>
    <x v="34"/>
    <x v="4"/>
    <x v="0"/>
    <n v="2164"/>
    <n v="12"/>
    <s v="Краснодарский край 2022"/>
    <n v="3901.3"/>
    <s v="РФ 2022"/>
    <n v="44096.6"/>
    <n v="10"/>
    <e v="#N/A"/>
    <s v="F$794"/>
    <s v="F$794:F$837"/>
    <n v="794"/>
    <n v="837"/>
  </r>
  <r>
    <n v="79"/>
    <n v="1298"/>
    <x v="34"/>
    <x v="5"/>
    <x v="0"/>
    <n v="2307"/>
    <n v="11"/>
    <s v="Краснодарский край 2022"/>
    <n v="4080.4"/>
    <s v="РФ 2022"/>
    <n v="46569.599999999999"/>
    <n v="10"/>
    <e v="#N/A"/>
    <s v="F$46"/>
    <s v="F$46:F$89"/>
    <n v="46"/>
    <n v="89"/>
  </r>
  <r>
    <n v="431"/>
    <n v="1299"/>
    <x v="34"/>
    <x v="6"/>
    <x v="0"/>
    <n v="18.3"/>
    <n v="15"/>
    <s v="Краснодарский край 2022"/>
    <n v="35.1"/>
    <s v="РФ 2022"/>
    <n v="27.2"/>
    <n v="10"/>
    <e v="#N/A"/>
    <s v="F$398"/>
    <s v="F$398:F$441"/>
    <n v="398"/>
    <n v="441"/>
  </r>
  <r>
    <n v="343"/>
    <n v="1300"/>
    <x v="34"/>
    <x v="7"/>
    <x v="0"/>
    <n v="258"/>
    <n v="7"/>
    <s v="Краснодарский край 2022"/>
    <n v="225.2"/>
    <s v="РФ 2022"/>
    <n v="2573.6"/>
    <n v="10"/>
    <e v="#N/A"/>
    <s v="F$310"/>
    <s v="F$310:F$353"/>
    <n v="310"/>
    <n v="353"/>
  </r>
  <r>
    <n v="167"/>
    <n v="1301"/>
    <x v="34"/>
    <x v="8"/>
    <x v="0"/>
    <n v="0.68"/>
    <n v="14"/>
    <s v="Краснодарский край 2022"/>
    <n v="0"/>
    <s v="РФ 2022"/>
    <s v="-"/>
    <n v="10"/>
    <e v="#N/A"/>
    <s v="F$134"/>
    <s v="F$134:F$177"/>
    <n v="134"/>
    <n v="177"/>
  </r>
  <r>
    <n v="563"/>
    <n v="1302"/>
    <x v="34"/>
    <x v="9"/>
    <x v="0"/>
    <n v="29"/>
    <n v="8"/>
    <s v="Краснодарский край 2022"/>
    <n v="25.4"/>
    <s v="РФ 2022"/>
    <s v="-"/>
    <n v="10"/>
    <e v="#N/A"/>
    <s v="F$530"/>
    <s v="F$530:F$573"/>
    <n v="530"/>
    <n v="573"/>
  </r>
  <r>
    <n v="607"/>
    <n v="1303"/>
    <x v="34"/>
    <x v="10"/>
    <x v="0"/>
    <n v="64"/>
    <n v="12"/>
    <s v="Краснодарский край 2022"/>
    <n v="62.9"/>
    <s v="РФ 2022"/>
    <s v="-"/>
    <n v="10"/>
    <e v="#N/A"/>
    <s v="F$574"/>
    <s v="F$574:F$617"/>
    <n v="574"/>
    <n v="617"/>
  </r>
  <r>
    <n v="695"/>
    <n v="1304"/>
    <x v="34"/>
    <x v="11"/>
    <x v="0"/>
    <n v="50"/>
    <n v="6"/>
    <s v="Краснодарский край 2022"/>
    <n v="32.1"/>
    <s v="РФ 2022"/>
    <n v="35.9"/>
    <n v="10"/>
    <e v="#N/A"/>
    <s v="F$662"/>
    <s v="F$662:F$705"/>
    <n v="662"/>
    <n v="705"/>
  </r>
  <r>
    <n v="651"/>
    <n v="1305"/>
    <x v="34"/>
    <x v="12"/>
    <x v="0"/>
    <n v="13"/>
    <n v="11"/>
    <s v="Краснодарский край 2022"/>
    <n v="13.7"/>
    <s v="РФ 2022"/>
    <n v="42.8"/>
    <n v="10"/>
    <n v="21"/>
    <s v="F$618"/>
    <s v="F$618:F$661"/>
    <n v="618"/>
    <n v="661"/>
  </r>
  <r>
    <n v="739"/>
    <n v="1306"/>
    <x v="34"/>
    <x v="13"/>
    <x v="0"/>
    <n v="0.2"/>
    <n v="7"/>
    <s v="Краснодарский край 2022"/>
    <n v="0"/>
    <s v="РФ 2022"/>
    <s v="-"/>
    <n v="10"/>
    <n v="32"/>
    <s v="F$706"/>
    <s v="F$706:F$749"/>
    <n v="706"/>
    <n v="749"/>
  </r>
  <r>
    <n v="475"/>
    <n v="1307"/>
    <x v="34"/>
    <x v="14"/>
    <x v="0"/>
    <n v="0.2"/>
    <n v="4"/>
    <s v="Краснодарский край 2022"/>
    <n v="0.2"/>
    <s v="РФ 2022"/>
    <s v="-"/>
    <n v="10"/>
    <n v="36"/>
    <s v="F$442"/>
    <s v="F$442:F$485"/>
    <n v="442"/>
    <n v="485"/>
  </r>
  <r>
    <n v="519"/>
    <n v="1308"/>
    <x v="34"/>
    <x v="15"/>
    <x v="0"/>
    <n v="1.2"/>
    <n v="6"/>
    <s v="Краснодарский край 2022"/>
    <n v="0.6"/>
    <s v="РФ 2022"/>
    <n v="0.2"/>
    <n v="10"/>
    <e v="#N/A"/>
    <s v="F$486"/>
    <s v="F$486:F$529"/>
    <n v="486"/>
    <n v="529"/>
  </r>
  <r>
    <n v="387"/>
    <n v="1309"/>
    <x v="34"/>
    <x v="16"/>
    <x v="0"/>
    <n v="2"/>
    <n v="9"/>
    <s v="Краснодарский край 2022"/>
    <n v="1.9"/>
    <s v="РФ 2022"/>
    <n v="1.5"/>
    <n v="10"/>
    <n v="26"/>
    <s v="F$354"/>
    <s v="F$354:F$397"/>
    <n v="354"/>
    <n v="397"/>
  </r>
  <r>
    <n v="123"/>
    <n v="1310"/>
    <x v="34"/>
    <x v="17"/>
    <x v="0"/>
    <n v="0"/>
    <n v="6"/>
    <s v="Краснодарский край 2022"/>
    <n v="1.1000000000000001"/>
    <s v="РФ 2022"/>
    <n v="30.3"/>
    <n v="10"/>
    <n v="33"/>
    <s v="F$90"/>
    <s v="F$90:F$133"/>
    <n v="90"/>
    <n v="133"/>
  </r>
  <r>
    <n v="211"/>
    <n v="1311"/>
    <x v="34"/>
    <x v="18"/>
    <x v="0"/>
    <n v="100"/>
    <n v="1"/>
    <s v="Краснодарский край 2022"/>
    <n v="99.2"/>
    <s v="РФ 2022"/>
    <s v="-"/>
    <n v="10"/>
    <n v="7"/>
    <s v="F$178"/>
    <s v="F$178:F$221"/>
    <n v="178"/>
    <n v="221"/>
  </r>
  <r>
    <n v="1091"/>
    <n v="1312"/>
    <x v="34"/>
    <x v="0"/>
    <x v="1"/>
    <n v="25"/>
    <n v="8"/>
    <s v="Краснодарский край 2023"/>
    <n v="24"/>
    <s v="РФ 2023"/>
    <n v="209.5"/>
    <n v="8"/>
    <e v="#N/A"/>
    <s v="F$1058"/>
    <s v="F$1058:F$1101"/>
    <n v="1058"/>
    <n v="1101"/>
  </r>
  <r>
    <n v="1619"/>
    <n v="1313"/>
    <x v="34"/>
    <x v="1"/>
    <x v="1"/>
    <n v="129582.99999999997"/>
    <n v="8"/>
    <s v="Краснодарский край 2023"/>
    <n v="131655.9"/>
    <s v="РФ 2023"/>
    <n v="1645476.7"/>
    <n v="8"/>
    <e v="#N/A"/>
    <s v="F$1586"/>
    <s v="F$1586:F$1629"/>
    <n v="1586"/>
    <n v="1629"/>
  </r>
  <r>
    <n v="1135"/>
    <n v="1314"/>
    <x v="34"/>
    <x v="2"/>
    <x v="1"/>
    <n v="0.2"/>
    <n v="3"/>
    <s v="Краснодарский край 2023"/>
    <n v="0.2"/>
    <s v="РФ 2023"/>
    <n v="1E-3"/>
    <n v="8"/>
    <n v="32"/>
    <s v="F$1102"/>
    <s v="F$1102:F$1145"/>
    <n v="1102"/>
    <n v="1145"/>
  </r>
  <r>
    <n v="871"/>
    <n v="1315"/>
    <x v="34"/>
    <x v="3"/>
    <x v="1"/>
    <n v="109"/>
    <n v="11"/>
    <s v="Краснодарский край 2023"/>
    <n v="147.19999999999999"/>
    <s v="РФ 2023"/>
    <n v="2015"/>
    <n v="8"/>
    <e v="#N/A"/>
    <s v="F$838"/>
    <s v="F$838:F$881"/>
    <n v="838"/>
    <n v="881"/>
  </r>
  <r>
    <n v="1663"/>
    <n v="1316"/>
    <x v="34"/>
    <x v="4"/>
    <x v="1"/>
    <n v="2386"/>
    <n v="11"/>
    <s v="Краснодарский край 2023"/>
    <n v="4235.8999999999996"/>
    <s v="РФ 2023"/>
    <n v="45809.4"/>
    <n v="8"/>
    <e v="#N/A"/>
    <s v="F$1630"/>
    <s v="F$1630:F$1673"/>
    <n v="1630"/>
    <n v="1673"/>
  </r>
  <r>
    <n v="915"/>
    <n v="1317"/>
    <x v="34"/>
    <x v="5"/>
    <x v="1"/>
    <n v="2520"/>
    <n v="11"/>
    <s v="Краснодарский край 2023"/>
    <n v="4407.1000000000004"/>
    <s v="РФ 2023"/>
    <n v="48033.8"/>
    <n v="8"/>
    <e v="#N/A"/>
    <s v="F$882"/>
    <s v="F$882:F$925"/>
    <n v="882"/>
    <n v="925"/>
  </r>
  <r>
    <n v="1267"/>
    <n v="1318"/>
    <x v="34"/>
    <x v="6"/>
    <x v="1"/>
    <n v="19.399999999999999"/>
    <n v="17"/>
    <s v="Краснодарский край 2023"/>
    <n v="33.5"/>
    <s v="РФ 2023"/>
    <n v="29.2"/>
    <n v="8"/>
    <e v="#N/A"/>
    <s v="F$1234"/>
    <s v="F$1234:F$1277"/>
    <n v="1234"/>
    <n v="1277"/>
  </r>
  <r>
    <n v="1179"/>
    <n v="1319"/>
    <x v="34"/>
    <x v="7"/>
    <x v="1"/>
    <n v="231"/>
    <n v="8"/>
    <s v="Краснодарский край 2023"/>
    <n v="183.4"/>
    <s v="РФ 2023"/>
    <n v="2563.9"/>
    <n v="8"/>
    <e v="#N/A"/>
    <s v="F$1146"/>
    <s v="F$1146:F$1189"/>
    <n v="1146"/>
    <n v="1189"/>
  </r>
  <r>
    <n v="1003"/>
    <n v="1320"/>
    <x v="34"/>
    <x v="8"/>
    <x v="1"/>
    <n v="0.67"/>
    <n v="14"/>
    <s v="Краснодарский край 2023"/>
    <n v="0"/>
    <s v="РФ 2023"/>
    <s v="-"/>
    <n v="8"/>
    <n v="28"/>
    <s v="F$970"/>
    <s v="F$970:F$1013"/>
    <n v="970"/>
    <n v="1013"/>
  </r>
  <r>
    <n v="1399"/>
    <n v="1321"/>
    <x v="34"/>
    <x v="9"/>
    <x v="1"/>
    <n v="27"/>
    <n v="11"/>
    <s v="Краснодарский край 2023"/>
    <n v="28.3"/>
    <s v="РФ 2023"/>
    <s v="-"/>
    <n v="8"/>
    <n v="13"/>
    <s v="F$1366"/>
    <s v="F$1366:F$1409"/>
    <n v="1366"/>
    <n v="1409"/>
  </r>
  <r>
    <n v="1443"/>
    <n v="1322"/>
    <x v="34"/>
    <x v="10"/>
    <x v="1"/>
    <n v="27"/>
    <n v="11"/>
    <s v="Краснодарский край 2023"/>
    <n v="39.1"/>
    <s v="РФ 2023"/>
    <s v="-"/>
    <n v="8"/>
    <e v="#N/A"/>
    <s v="F$1410"/>
    <s v="F$1410:F$1453"/>
    <n v="1410"/>
    <n v="1453"/>
  </r>
  <r>
    <n v="1531"/>
    <n v="1323"/>
    <x v="34"/>
    <x v="11"/>
    <x v="1"/>
    <n v="61"/>
    <n v="7"/>
    <s v="Краснодарский край 2023"/>
    <n v="43.2"/>
    <s v="РФ 2023"/>
    <n v="39.299999999999997"/>
    <n v="8"/>
    <e v="#N/A"/>
    <s v="F$1498"/>
    <s v="F$1498:F$1541"/>
    <n v="1498"/>
    <n v="1541"/>
  </r>
  <r>
    <n v="1487"/>
    <n v="1324"/>
    <x v="34"/>
    <x v="12"/>
    <x v="1"/>
    <n v="2"/>
    <n v="6"/>
    <s v="Краснодарский край 2023"/>
    <n v="2.2000000000000002"/>
    <s v="РФ 2023"/>
    <n v="31.5"/>
    <n v="8"/>
    <e v="#N/A"/>
    <s v="F$1454"/>
    <s v="F$1454:F$1497"/>
    <n v="1454"/>
    <n v="1497"/>
  </r>
  <r>
    <n v="1575"/>
    <n v="1325"/>
    <x v="34"/>
    <x v="13"/>
    <x v="1"/>
    <n v="0.4"/>
    <n v="6"/>
    <s v="Краснодарский край 2023"/>
    <n v="0"/>
    <s v="РФ 2023"/>
    <s v="-"/>
    <n v="8"/>
    <n v="33"/>
    <s v="F$1542"/>
    <s v="F$1542:F$1585"/>
    <n v="1542"/>
    <n v="1585"/>
  </r>
  <r>
    <n v="1311"/>
    <n v="1326"/>
    <x v="34"/>
    <x v="14"/>
    <x v="1"/>
    <n v="0.2"/>
    <n v="4"/>
    <s v="Краснодарский край 2023"/>
    <n v="0.2"/>
    <s v="РФ 2023"/>
    <s v="-"/>
    <n v="8"/>
    <n v="33"/>
    <s v="F$1278"/>
    <s v="F$1278:F$1321"/>
    <n v="1278"/>
    <n v="1321"/>
  </r>
  <r>
    <n v="1355"/>
    <n v="1327"/>
    <x v="34"/>
    <x v="15"/>
    <x v="1"/>
    <n v="0.5"/>
    <n v="2"/>
    <s v="Краснодарский край 2023"/>
    <n v="0.5"/>
    <s v="РФ 2023"/>
    <n v="0.2"/>
    <n v="8"/>
    <n v="26"/>
    <s v="F$1322"/>
    <s v="F$1322:F$1365"/>
    <n v="1322"/>
    <n v="1365"/>
  </r>
  <r>
    <n v="1223"/>
    <n v="1328"/>
    <x v="34"/>
    <x v="16"/>
    <x v="1"/>
    <n v="1.8"/>
    <n v="4"/>
    <s v="Краснодарский край 2023"/>
    <n v="1.4"/>
    <s v="РФ 2023"/>
    <n v="1.6"/>
    <n v="8"/>
    <e v="#N/A"/>
    <s v="F$1190"/>
    <s v="F$1190:F$1233"/>
    <n v="1190"/>
    <n v="1233"/>
  </r>
  <r>
    <n v="959"/>
    <n v="1329"/>
    <x v="34"/>
    <x v="17"/>
    <x v="1"/>
    <n v="0"/>
    <n v="6"/>
    <s v="Краснодарский край 2023"/>
    <n v="1.1000000000000001"/>
    <s v="РФ 2023"/>
    <n v="32.1"/>
    <n v="8"/>
    <n v="35"/>
    <s v="F$926"/>
    <s v="F$926:F$969"/>
    <n v="926"/>
    <n v="969"/>
  </r>
  <r>
    <n v="1047"/>
    <n v="1330"/>
    <x v="34"/>
    <x v="18"/>
    <x v="1"/>
    <n v="100"/>
    <n v="1"/>
    <s v="Краснодарский край 2023"/>
    <n v="99.5"/>
    <s v="РФ 2023"/>
    <s v="-"/>
    <n v="8"/>
    <n v="8"/>
    <s v="F$1014"/>
    <s v="F$1014:F$1057"/>
    <n v="1014"/>
    <n v="1057"/>
  </r>
  <r>
    <n v="256"/>
    <n v="1331"/>
    <x v="35"/>
    <x v="0"/>
    <x v="0"/>
    <n v="9"/>
    <n v="23"/>
    <s v="Краснодарский край 2022"/>
    <n v="24.3"/>
    <s v="РФ 2022"/>
    <n v="235.1"/>
    <n v="41"/>
    <e v="#N/A"/>
    <s v="F$222"/>
    <s v="F$222:F$265"/>
    <n v="222"/>
    <n v="265"/>
  </r>
  <r>
    <n v="784"/>
    <n v="1332"/>
    <x v="35"/>
    <x v="1"/>
    <x v="0"/>
    <n v="39527"/>
    <n v="40"/>
    <s v="Краснодарский край 2022"/>
    <n v="116149"/>
    <s v="РФ 2022"/>
    <n v="1712442.1"/>
    <n v="41"/>
    <e v="#N/A"/>
    <s v="F$750"/>
    <s v="F$750:F$793"/>
    <n v="750"/>
    <n v="793"/>
  </r>
  <r>
    <n v="300"/>
    <n v="1333"/>
    <x v="35"/>
    <x v="2"/>
    <x v="0"/>
    <n v="0.2"/>
    <n v="3"/>
    <s v="Краснодарский край 2022"/>
    <n v="0.2"/>
    <s v="РФ 2022"/>
    <n v="2E-3"/>
    <n v="41"/>
    <n v="34"/>
    <s v="F$266"/>
    <s v="F$266:F$309"/>
    <n v="266"/>
    <n v="309"/>
  </r>
  <r>
    <n v="36"/>
    <n v="1334"/>
    <x v="35"/>
    <x v="3"/>
    <x v="0"/>
    <n v="35"/>
    <n v="35"/>
    <s v="Краснодарский край 2022"/>
    <n v="154.69999999999999"/>
    <s v="РФ 2022"/>
    <n v="2237.9"/>
    <n v="41"/>
    <e v="#N/A"/>
    <s v="F$2"/>
    <s v="F$2:F$45"/>
    <n v="2"/>
    <n v="45"/>
  </r>
  <r>
    <n v="828"/>
    <n v="1335"/>
    <x v="35"/>
    <x v="4"/>
    <x v="0"/>
    <n v="655"/>
    <n v="35"/>
    <s v="Краснодарский край 2022"/>
    <n v="3901.3"/>
    <s v="РФ 2022"/>
    <n v="44096.6"/>
    <n v="41"/>
    <e v="#N/A"/>
    <s v="F$794"/>
    <s v="F$794:F$837"/>
    <n v="794"/>
    <n v="837"/>
  </r>
  <r>
    <n v="80"/>
    <n v="1336"/>
    <x v="35"/>
    <x v="5"/>
    <x v="0"/>
    <n v="699"/>
    <n v="36"/>
    <s v="Краснодарский край 2022"/>
    <n v="4080.4"/>
    <s v="РФ 2022"/>
    <n v="46569.599999999999"/>
    <n v="41"/>
    <e v="#N/A"/>
    <s v="F$46"/>
    <s v="F$46:F$89"/>
    <n v="46"/>
    <n v="89"/>
  </r>
  <r>
    <n v="432"/>
    <n v="1337"/>
    <x v="35"/>
    <x v="6"/>
    <x v="0"/>
    <n v="17.7"/>
    <n v="19"/>
    <s v="Краснодарский край 2022"/>
    <n v="35.1"/>
    <s v="РФ 2022"/>
    <n v="27.2"/>
    <n v="41"/>
    <e v="#N/A"/>
    <s v="F$398"/>
    <s v="F$398:F$441"/>
    <n v="398"/>
    <n v="441"/>
  </r>
  <r>
    <n v="344"/>
    <n v="1338"/>
    <x v="35"/>
    <x v="7"/>
    <x v="0"/>
    <n v="51"/>
    <n v="42"/>
    <s v="Краснодарский край 2022"/>
    <n v="225.2"/>
    <s v="РФ 2022"/>
    <n v="2573.6"/>
    <n v="41"/>
    <e v="#N/A"/>
    <s v="F$310"/>
    <s v="F$310:F$353"/>
    <n v="310"/>
    <n v="353"/>
  </r>
  <r>
    <n v="168"/>
    <n v="1339"/>
    <x v="35"/>
    <x v="8"/>
    <x v="0"/>
    <n v="0.6"/>
    <n v="22"/>
    <s v="Краснодарский край 2022"/>
    <n v="0"/>
    <s v="РФ 2022"/>
    <s v="-"/>
    <n v="41"/>
    <e v="#N/A"/>
    <s v="F$134"/>
    <s v="F$134:F$177"/>
    <n v="134"/>
    <n v="177"/>
  </r>
  <r>
    <n v="564"/>
    <n v="1340"/>
    <x v="35"/>
    <x v="9"/>
    <x v="0"/>
    <n v="11"/>
    <n v="23"/>
    <s v="Краснодарский край 2022"/>
    <n v="25.4"/>
    <s v="РФ 2022"/>
    <s v="-"/>
    <n v="41"/>
    <e v="#N/A"/>
    <s v="F$530"/>
    <s v="F$530:F$573"/>
    <n v="530"/>
    <n v="573"/>
  </r>
  <r>
    <n v="608"/>
    <n v="1341"/>
    <x v="35"/>
    <x v="10"/>
    <x v="0"/>
    <n v="27"/>
    <n v="29"/>
    <s v="Краснодарский край 2022"/>
    <n v="62.9"/>
    <s v="РФ 2022"/>
    <s v="-"/>
    <n v="41"/>
    <n v="21"/>
    <s v="F$574"/>
    <s v="F$574:F$617"/>
    <n v="574"/>
    <n v="617"/>
  </r>
  <r>
    <n v="696"/>
    <n v="1342"/>
    <x v="35"/>
    <x v="11"/>
    <x v="0"/>
    <n v="7"/>
    <n v="29"/>
    <s v="Краснодарский край 2022"/>
    <n v="32.1"/>
    <s v="РФ 2022"/>
    <n v="35.9"/>
    <n v="41"/>
    <e v="#N/A"/>
    <s v="F$662"/>
    <s v="F$662:F$705"/>
    <n v="662"/>
    <n v="705"/>
  </r>
  <r>
    <n v="652"/>
    <n v="1343"/>
    <x v="35"/>
    <x v="12"/>
    <x v="0"/>
    <n v="12"/>
    <n v="12"/>
    <s v="Краснодарский край 2022"/>
    <n v="13.7"/>
    <s v="РФ 2022"/>
    <n v="42.8"/>
    <n v="41"/>
    <e v="#N/A"/>
    <s v="F$618"/>
    <s v="F$618:F$661"/>
    <n v="618"/>
    <n v="661"/>
  </r>
  <r>
    <n v="740"/>
    <n v="1344"/>
    <x v="35"/>
    <x v="13"/>
    <x v="0"/>
    <n v="0.3"/>
    <n v="6"/>
    <s v="Краснодарский край 2022"/>
    <n v="0"/>
    <s v="РФ 2022"/>
    <s v="-"/>
    <n v="41"/>
    <n v="31"/>
    <s v="F$706"/>
    <s v="F$706:F$749"/>
    <n v="706"/>
    <n v="749"/>
  </r>
  <r>
    <n v="476"/>
    <n v="1345"/>
    <x v="35"/>
    <x v="14"/>
    <x v="0"/>
    <n v="0.3"/>
    <n v="3"/>
    <s v="Краснодарский край 2022"/>
    <n v="0.2"/>
    <s v="РФ 2022"/>
    <s v="-"/>
    <n v="41"/>
    <e v="#N/A"/>
    <s v="F$442"/>
    <s v="F$442:F$485"/>
    <n v="442"/>
    <n v="485"/>
  </r>
  <r>
    <n v="520"/>
    <n v="1346"/>
    <x v="35"/>
    <x v="15"/>
    <x v="0"/>
    <n v="1.4"/>
    <n v="4"/>
    <s v="Краснодарский край 2022"/>
    <n v="0.6"/>
    <s v="РФ 2022"/>
    <n v="0.2"/>
    <n v="41"/>
    <e v="#N/A"/>
    <s v="F$486"/>
    <s v="F$486:F$529"/>
    <n v="486"/>
    <n v="529"/>
  </r>
  <r>
    <n v="388"/>
    <n v="1347"/>
    <x v="35"/>
    <x v="16"/>
    <x v="0"/>
    <n v="1.3"/>
    <n v="16"/>
    <s v="Краснодарский край 2022"/>
    <n v="1.9"/>
    <s v="РФ 2022"/>
    <n v="1.5"/>
    <n v="41"/>
    <e v="#N/A"/>
    <s v="F$354"/>
    <s v="F$354:F$397"/>
    <n v="354"/>
    <n v="397"/>
  </r>
  <r>
    <n v="124"/>
    <n v="1348"/>
    <x v="35"/>
    <x v="17"/>
    <x v="0"/>
    <n v="0"/>
    <n v="6"/>
    <s v="Краснодарский край 2022"/>
    <n v="1.1000000000000001"/>
    <s v="РФ 2022"/>
    <n v="30.3"/>
    <n v="41"/>
    <n v="33"/>
    <s v="F$90"/>
    <s v="F$90:F$133"/>
    <n v="90"/>
    <n v="133"/>
  </r>
  <r>
    <n v="212"/>
    <n v="1349"/>
    <x v="35"/>
    <x v="18"/>
    <x v="0"/>
    <n v="100"/>
    <n v="1"/>
    <s v="Краснодарский край 2022"/>
    <n v="99.2"/>
    <s v="РФ 2022"/>
    <s v="-"/>
    <n v="41"/>
    <n v="7"/>
    <s v="F$178"/>
    <s v="F$178:F$221"/>
    <n v="178"/>
    <n v="221"/>
  </r>
  <r>
    <n v="1092"/>
    <n v="1350"/>
    <x v="35"/>
    <x v="0"/>
    <x v="1"/>
    <n v="9"/>
    <n v="21"/>
    <s v="Краснодарский край 2023"/>
    <n v="24"/>
    <s v="РФ 2023"/>
    <n v="209.5"/>
    <n v="37"/>
    <e v="#N/A"/>
    <s v="F$1058"/>
    <s v="F$1058:F$1101"/>
    <n v="1058"/>
    <n v="1101"/>
  </r>
  <r>
    <n v="1620"/>
    <n v="1351"/>
    <x v="35"/>
    <x v="1"/>
    <x v="1"/>
    <n v="39314.000000000007"/>
    <n v="40"/>
    <s v="Краснодарский край 2023"/>
    <n v="131655.9"/>
    <s v="РФ 2023"/>
    <n v="1645476.7"/>
    <n v="37"/>
    <e v="#N/A"/>
    <s v="F$1586"/>
    <s v="F$1586:F$1629"/>
    <n v="1586"/>
    <n v="1629"/>
  </r>
  <r>
    <n v="1136"/>
    <n v="1352"/>
    <x v="35"/>
    <x v="2"/>
    <x v="1"/>
    <n v="0.2"/>
    <n v="3"/>
    <s v="Краснодарский край 2023"/>
    <n v="0.2"/>
    <s v="РФ 2023"/>
    <n v="1E-3"/>
    <n v="37"/>
    <n v="32"/>
    <s v="F$1102"/>
    <s v="F$1102:F$1145"/>
    <n v="1102"/>
    <n v="1145"/>
  </r>
  <r>
    <n v="872"/>
    <n v="1353"/>
    <x v="35"/>
    <x v="3"/>
    <x v="1"/>
    <n v="36"/>
    <n v="35"/>
    <s v="Краснодарский край 2023"/>
    <n v="147.19999999999999"/>
    <s v="РФ 2023"/>
    <n v="2015"/>
    <n v="37"/>
    <e v="#N/A"/>
    <s v="F$838"/>
    <s v="F$838:F$881"/>
    <n v="838"/>
    <n v="881"/>
  </r>
  <r>
    <n v="1664"/>
    <n v="1354"/>
    <x v="35"/>
    <x v="4"/>
    <x v="1"/>
    <n v="675"/>
    <n v="37"/>
    <s v="Краснодарский край 2023"/>
    <n v="4235.8999999999996"/>
    <s v="РФ 2023"/>
    <n v="45809.4"/>
    <n v="37"/>
    <e v="#N/A"/>
    <s v="F$1630"/>
    <s v="F$1630:F$1673"/>
    <n v="1630"/>
    <n v="1673"/>
  </r>
  <r>
    <n v="916"/>
    <n v="1355"/>
    <x v="35"/>
    <x v="5"/>
    <x v="1"/>
    <n v="720"/>
    <n v="37"/>
    <s v="Краснодарский край 2023"/>
    <n v="4407.1000000000004"/>
    <s v="РФ 2023"/>
    <n v="48033.8"/>
    <n v="37"/>
    <e v="#N/A"/>
    <s v="F$882"/>
    <s v="F$882:F$925"/>
    <n v="882"/>
    <n v="925"/>
  </r>
  <r>
    <n v="1268"/>
    <n v="1356"/>
    <x v="35"/>
    <x v="6"/>
    <x v="1"/>
    <n v="18.3"/>
    <n v="20"/>
    <s v="Краснодарский край 2023"/>
    <n v="33.5"/>
    <s v="РФ 2023"/>
    <n v="29.2"/>
    <n v="37"/>
    <e v="#N/A"/>
    <s v="F$1234"/>
    <s v="F$1234:F$1277"/>
    <n v="1234"/>
    <n v="1277"/>
  </r>
  <r>
    <n v="1180"/>
    <n v="1357"/>
    <x v="35"/>
    <x v="7"/>
    <x v="1"/>
    <n v="50"/>
    <n v="39"/>
    <s v="Краснодарский край 2023"/>
    <n v="183.4"/>
    <s v="РФ 2023"/>
    <n v="2563.9"/>
    <n v="37"/>
    <e v="#N/A"/>
    <s v="F$1146"/>
    <s v="F$1146:F$1189"/>
    <n v="1146"/>
    <n v="1189"/>
  </r>
  <r>
    <n v="1004"/>
    <n v="1358"/>
    <x v="35"/>
    <x v="8"/>
    <x v="1"/>
    <n v="0.56999999999999995"/>
    <n v="21"/>
    <s v="Краснодарский край 2023"/>
    <n v="0"/>
    <s v="РФ 2023"/>
    <s v="-"/>
    <n v="37"/>
    <e v="#N/A"/>
    <s v="F$970"/>
    <s v="F$970:F$1013"/>
    <n v="970"/>
    <n v="1013"/>
  </r>
  <r>
    <n v="1400"/>
    <n v="1359"/>
    <x v="35"/>
    <x v="9"/>
    <x v="1"/>
    <n v="11"/>
    <n v="24"/>
    <s v="Краснодарский край 2023"/>
    <n v="28.3"/>
    <s v="РФ 2023"/>
    <s v="-"/>
    <n v="37"/>
    <e v="#N/A"/>
    <s v="F$1366"/>
    <s v="F$1366:F$1409"/>
    <n v="1366"/>
    <n v="1409"/>
  </r>
  <r>
    <n v="1444"/>
    <n v="1360"/>
    <x v="35"/>
    <x v="10"/>
    <x v="1"/>
    <n v="11"/>
    <n v="24"/>
    <s v="Краснодарский край 2023"/>
    <n v="39.1"/>
    <s v="РФ 2023"/>
    <s v="-"/>
    <n v="37"/>
    <e v="#N/A"/>
    <s v="F$1410"/>
    <s v="F$1410:F$1453"/>
    <n v="1410"/>
    <n v="1453"/>
  </r>
  <r>
    <n v="1532"/>
    <n v="1361"/>
    <x v="35"/>
    <x v="11"/>
    <x v="1"/>
    <n v="7"/>
    <n v="35"/>
    <s v="Краснодарский край 2023"/>
    <n v="43.2"/>
    <s v="РФ 2023"/>
    <n v="39.299999999999997"/>
    <n v="37"/>
    <e v="#N/A"/>
    <s v="F$1498"/>
    <s v="F$1498:F$1541"/>
    <n v="1498"/>
    <n v="1541"/>
  </r>
  <r>
    <n v="1488"/>
    <n v="1362"/>
    <x v="35"/>
    <x v="12"/>
    <x v="1"/>
    <n v="2"/>
    <n v="6"/>
    <s v="Краснодарский край 2023"/>
    <n v="2.2000000000000002"/>
    <s v="РФ 2023"/>
    <n v="31.5"/>
    <n v="37"/>
    <e v="#N/A"/>
    <s v="F$1454"/>
    <s v="F$1454:F$1497"/>
    <n v="1454"/>
    <n v="1497"/>
  </r>
  <r>
    <n v="1576"/>
    <n v="1363"/>
    <x v="35"/>
    <x v="13"/>
    <x v="1"/>
    <n v="0.5"/>
    <n v="5"/>
    <s v="Краснодарский край 2023"/>
    <n v="0"/>
    <s v="РФ 2023"/>
    <s v="-"/>
    <n v="37"/>
    <e v="#N/A"/>
    <s v="F$1542"/>
    <s v="F$1542:F$1585"/>
    <n v="1542"/>
    <n v="1585"/>
  </r>
  <r>
    <n v="1312"/>
    <n v="1364"/>
    <x v="35"/>
    <x v="14"/>
    <x v="1"/>
    <n v="0.3"/>
    <n v="3"/>
    <s v="Краснодарский край 2023"/>
    <n v="0.2"/>
    <s v="РФ 2023"/>
    <s v="-"/>
    <n v="37"/>
    <e v="#N/A"/>
    <s v="F$1278"/>
    <s v="F$1278:F$1321"/>
    <n v="1278"/>
    <n v="1321"/>
  </r>
  <r>
    <n v="1356"/>
    <n v="1365"/>
    <x v="35"/>
    <x v="15"/>
    <x v="1"/>
    <n v="0.2"/>
    <n v="5"/>
    <s v="Краснодарский край 2023"/>
    <n v="0.5"/>
    <s v="РФ 2023"/>
    <n v="0.2"/>
    <n v="37"/>
    <n v="29"/>
    <s v="F$1322"/>
    <s v="F$1322:F$1365"/>
    <n v="1322"/>
    <n v="1365"/>
  </r>
  <r>
    <n v="1224"/>
    <n v="1366"/>
    <x v="35"/>
    <x v="16"/>
    <x v="1"/>
    <n v="1.3"/>
    <n v="9"/>
    <s v="Краснодарский край 2023"/>
    <n v="1.4"/>
    <s v="РФ 2023"/>
    <n v="1.6"/>
    <n v="37"/>
    <n v="25"/>
    <s v="F$1190"/>
    <s v="F$1190:F$1233"/>
    <n v="1190"/>
    <n v="1233"/>
  </r>
  <r>
    <n v="960"/>
    <n v="1367"/>
    <x v="35"/>
    <x v="17"/>
    <x v="1"/>
    <n v="0"/>
    <n v="6"/>
    <s v="Краснодарский край 2023"/>
    <n v="1.1000000000000001"/>
    <s v="РФ 2023"/>
    <n v="32.1"/>
    <n v="37"/>
    <n v="35"/>
    <s v="F$926"/>
    <s v="F$926:F$969"/>
    <n v="926"/>
    <n v="969"/>
  </r>
  <r>
    <n v="1048"/>
    <n v="1368"/>
    <x v="35"/>
    <x v="18"/>
    <x v="1"/>
    <n v="100"/>
    <n v="1"/>
    <s v="Краснодарский край 2023"/>
    <n v="99.5"/>
    <s v="РФ 2023"/>
    <s v="-"/>
    <n v="37"/>
    <n v="8"/>
    <s v="F$1014"/>
    <s v="F$1014:F$1057"/>
    <n v="1014"/>
    <n v="1057"/>
  </r>
  <r>
    <n v="257"/>
    <n v="1369"/>
    <x v="36"/>
    <x v="0"/>
    <x v="0"/>
    <n v="16"/>
    <n v="17"/>
    <s v="Краснодарский край 2022"/>
    <n v="24.3"/>
    <s v="РФ 2022"/>
    <n v="235.1"/>
    <n v="38"/>
    <e v="#N/A"/>
    <s v="F$222"/>
    <s v="F$222:F$265"/>
    <n v="222"/>
    <n v="265"/>
  </r>
  <r>
    <n v="785"/>
    <n v="1370"/>
    <x v="36"/>
    <x v="1"/>
    <x v="0"/>
    <n v="44024"/>
    <n v="38"/>
    <s v="Краснодарский край 2022"/>
    <n v="116149"/>
    <s v="РФ 2022"/>
    <n v="1712442.1"/>
    <n v="38"/>
    <e v="#N/A"/>
    <s v="F$750"/>
    <s v="F$750:F$793"/>
    <n v="750"/>
    <n v="793"/>
  </r>
  <r>
    <n v="301"/>
    <n v="1371"/>
    <x v="36"/>
    <x v="2"/>
    <x v="0"/>
    <n v="0.3"/>
    <n v="2"/>
    <s v="Краснодарский край 2022"/>
    <n v="0.2"/>
    <s v="РФ 2022"/>
    <n v="2E-3"/>
    <n v="38"/>
    <n v="33"/>
    <s v="F$266"/>
    <s v="F$266:F$309"/>
    <n v="266"/>
    <n v="309"/>
  </r>
  <r>
    <n v="37"/>
    <n v="1372"/>
    <x v="36"/>
    <x v="3"/>
    <x v="0"/>
    <n v="37"/>
    <n v="34"/>
    <s v="Краснодарский край 2022"/>
    <n v="154.69999999999999"/>
    <s v="РФ 2022"/>
    <n v="2237.9"/>
    <n v="38"/>
    <e v="#N/A"/>
    <s v="F$2"/>
    <s v="F$2:F$45"/>
    <n v="2"/>
    <n v="45"/>
  </r>
  <r>
    <n v="829"/>
    <n v="1373"/>
    <x v="36"/>
    <x v="4"/>
    <x v="0"/>
    <n v="597"/>
    <n v="37"/>
    <s v="Краснодарский край 2022"/>
    <n v="3901.3"/>
    <s v="РФ 2022"/>
    <n v="44096.6"/>
    <n v="38"/>
    <e v="#N/A"/>
    <s v="F$794"/>
    <s v="F$794:F$837"/>
    <n v="794"/>
    <n v="837"/>
  </r>
  <r>
    <n v="81"/>
    <n v="1374"/>
    <x v="36"/>
    <x v="5"/>
    <x v="0"/>
    <n v="650"/>
    <n v="38"/>
    <s v="Краснодарский край 2022"/>
    <n v="4080.4"/>
    <s v="РФ 2022"/>
    <n v="46569.599999999999"/>
    <n v="38"/>
    <e v="#N/A"/>
    <s v="F$46"/>
    <s v="F$46:F$89"/>
    <n v="46"/>
    <n v="89"/>
  </r>
  <r>
    <n v="433"/>
    <n v="1375"/>
    <x v="36"/>
    <x v="6"/>
    <x v="0"/>
    <n v="14.8"/>
    <n v="28"/>
    <s v="Краснодарский край 2022"/>
    <n v="35.1"/>
    <s v="РФ 2022"/>
    <n v="27.2"/>
    <n v="38"/>
    <e v="#N/A"/>
    <s v="F$398"/>
    <s v="F$398:F$441"/>
    <n v="398"/>
    <n v="441"/>
  </r>
  <r>
    <n v="345"/>
    <n v="1376"/>
    <x v="36"/>
    <x v="7"/>
    <x v="0"/>
    <n v="85"/>
    <n v="33"/>
    <s v="Краснодарский край 2022"/>
    <n v="225.2"/>
    <s v="РФ 2022"/>
    <n v="2573.6"/>
    <n v="38"/>
    <e v="#N/A"/>
    <s v="F$310"/>
    <s v="F$310:F$353"/>
    <n v="310"/>
    <n v="353"/>
  </r>
  <r>
    <n v="169"/>
    <n v="1377"/>
    <x v="36"/>
    <x v="8"/>
    <x v="0"/>
    <n v="0.63"/>
    <n v="19"/>
    <s v="Краснодарский край 2022"/>
    <n v="0"/>
    <s v="РФ 2022"/>
    <s v="-"/>
    <n v="38"/>
    <e v="#N/A"/>
    <s v="F$134"/>
    <s v="F$134:F$177"/>
    <n v="134"/>
    <n v="177"/>
  </r>
  <r>
    <n v="565"/>
    <n v="1378"/>
    <x v="36"/>
    <x v="9"/>
    <x v="0"/>
    <n v="16"/>
    <n v="20"/>
    <s v="Краснодарский край 2022"/>
    <n v="25.4"/>
    <s v="РФ 2022"/>
    <s v="-"/>
    <n v="38"/>
    <e v="#N/A"/>
    <s v="F$530"/>
    <s v="F$530:F$573"/>
    <n v="530"/>
    <n v="573"/>
  </r>
  <r>
    <n v="609"/>
    <n v="1379"/>
    <x v="36"/>
    <x v="10"/>
    <x v="0"/>
    <n v="27"/>
    <n v="29"/>
    <s v="Краснодарский край 2022"/>
    <n v="62.9"/>
    <s v="РФ 2022"/>
    <s v="-"/>
    <n v="38"/>
    <n v="21"/>
    <s v="F$574"/>
    <s v="F$574:F$617"/>
    <n v="574"/>
    <n v="617"/>
  </r>
  <r>
    <n v="697"/>
    <n v="1380"/>
    <x v="36"/>
    <x v="11"/>
    <x v="0"/>
    <n v="14"/>
    <n v="25"/>
    <s v="Краснодарский край 2022"/>
    <n v="32.1"/>
    <s v="РФ 2022"/>
    <n v="35.9"/>
    <n v="38"/>
    <n v="19"/>
    <s v="F$662"/>
    <s v="F$662:F$705"/>
    <n v="662"/>
    <n v="705"/>
  </r>
  <r>
    <n v="653"/>
    <n v="1381"/>
    <x v="36"/>
    <x v="12"/>
    <x v="0"/>
    <n v="8"/>
    <n v="16"/>
    <s v="Краснодарский край 2022"/>
    <n v="13.7"/>
    <s v="РФ 2022"/>
    <n v="42.8"/>
    <n v="38"/>
    <n v="22"/>
    <s v="F$618"/>
    <s v="F$618:F$661"/>
    <n v="618"/>
    <n v="661"/>
  </r>
  <r>
    <n v="741"/>
    <n v="1382"/>
    <x v="36"/>
    <x v="13"/>
    <x v="0"/>
    <n v="0.2"/>
    <n v="7"/>
    <s v="Краснодарский край 2022"/>
    <n v="0"/>
    <s v="РФ 2022"/>
    <s v="-"/>
    <n v="38"/>
    <n v="32"/>
    <s v="F$706"/>
    <s v="F$706:F$749"/>
    <n v="706"/>
    <n v="749"/>
  </r>
  <r>
    <n v="477"/>
    <n v="1383"/>
    <x v="36"/>
    <x v="14"/>
    <x v="0"/>
    <n v="0.4"/>
    <n v="2"/>
    <s v="Краснодарский край 2022"/>
    <n v="0.2"/>
    <s v="РФ 2022"/>
    <s v="-"/>
    <n v="38"/>
    <e v="#N/A"/>
    <s v="F$442"/>
    <s v="F$442:F$485"/>
    <n v="442"/>
    <n v="485"/>
  </r>
  <r>
    <n v="521"/>
    <n v="1384"/>
    <x v="36"/>
    <x v="15"/>
    <x v="0"/>
    <n v="1.5"/>
    <n v="3"/>
    <s v="Краснодарский край 2022"/>
    <n v="0.6"/>
    <s v="РФ 2022"/>
    <n v="0.2"/>
    <n v="38"/>
    <e v="#N/A"/>
    <s v="F$486"/>
    <s v="F$486:F$529"/>
    <n v="486"/>
    <n v="529"/>
  </r>
  <r>
    <n v="389"/>
    <n v="1385"/>
    <x v="36"/>
    <x v="16"/>
    <x v="0"/>
    <n v="1.9"/>
    <n v="10"/>
    <s v="Краснодарский край 2022"/>
    <n v="1.9"/>
    <s v="РФ 2022"/>
    <n v="1.5"/>
    <n v="38"/>
    <e v="#N/A"/>
    <s v="F$354"/>
    <s v="F$354:F$397"/>
    <n v="354"/>
    <n v="397"/>
  </r>
  <r>
    <n v="125"/>
    <n v="1386"/>
    <x v="36"/>
    <x v="17"/>
    <x v="0"/>
    <n v="0"/>
    <n v="6"/>
    <s v="Краснодарский край 2022"/>
    <n v="1.1000000000000001"/>
    <s v="РФ 2022"/>
    <n v="30.3"/>
    <n v="38"/>
    <n v="33"/>
    <s v="F$90"/>
    <s v="F$90:F$133"/>
    <n v="90"/>
    <n v="133"/>
  </r>
  <r>
    <n v="213"/>
    <n v="1387"/>
    <x v="36"/>
    <x v="18"/>
    <x v="0"/>
    <n v="100"/>
    <n v="1"/>
    <s v="Краснодарский край 2022"/>
    <n v="99.2"/>
    <s v="РФ 2022"/>
    <s v="-"/>
    <n v="38"/>
    <n v="7"/>
    <s v="F$178"/>
    <s v="F$178:F$221"/>
    <n v="178"/>
    <n v="221"/>
  </r>
  <r>
    <n v="1093"/>
    <n v="1388"/>
    <x v="36"/>
    <x v="0"/>
    <x v="1"/>
    <n v="17"/>
    <n v="15"/>
    <s v="Краснодарский край 2023"/>
    <n v="24"/>
    <s v="РФ 2023"/>
    <n v="209.5"/>
    <n v="35"/>
    <e v="#N/A"/>
    <s v="F$1058"/>
    <s v="F$1058:F$1101"/>
    <n v="1058"/>
    <n v="1101"/>
  </r>
  <r>
    <n v="1621"/>
    <n v="1389"/>
    <x v="36"/>
    <x v="1"/>
    <x v="1"/>
    <n v="47092.999999999993"/>
    <n v="37"/>
    <s v="Краснодарский край 2023"/>
    <n v="131655.9"/>
    <s v="РФ 2023"/>
    <n v="1645476.7"/>
    <n v="35"/>
    <e v="#N/A"/>
    <s v="F$1586"/>
    <s v="F$1586:F$1629"/>
    <n v="1586"/>
    <n v="1629"/>
  </r>
  <r>
    <n v="1137"/>
    <n v="1390"/>
    <x v="36"/>
    <x v="2"/>
    <x v="1"/>
    <n v="0.4"/>
    <n v="1"/>
    <s v="Краснодарский край 2023"/>
    <n v="0.2"/>
    <s v="РФ 2023"/>
    <n v="1E-3"/>
    <n v="35"/>
    <n v="30"/>
    <s v="F$1102"/>
    <s v="F$1102:F$1145"/>
    <n v="1102"/>
    <n v="1145"/>
  </r>
  <r>
    <n v="873"/>
    <n v="1391"/>
    <x v="36"/>
    <x v="3"/>
    <x v="1"/>
    <n v="37"/>
    <n v="34"/>
    <s v="Краснодарский край 2023"/>
    <n v="147.19999999999999"/>
    <s v="РФ 2023"/>
    <n v="2015"/>
    <n v="35"/>
    <n v="19"/>
    <s v="F$838"/>
    <s v="F$838:F$881"/>
    <n v="838"/>
    <n v="881"/>
  </r>
  <r>
    <n v="1665"/>
    <n v="1392"/>
    <x v="36"/>
    <x v="4"/>
    <x v="1"/>
    <n v="640"/>
    <n v="38"/>
    <s v="Краснодарский край 2023"/>
    <n v="4235.8999999999996"/>
    <s v="РФ 2023"/>
    <n v="45809.4"/>
    <n v="35"/>
    <e v="#N/A"/>
    <s v="F$1630"/>
    <s v="F$1630:F$1673"/>
    <n v="1630"/>
    <n v="1673"/>
  </r>
  <r>
    <n v="917"/>
    <n v="1393"/>
    <x v="36"/>
    <x v="5"/>
    <x v="1"/>
    <n v="694"/>
    <n v="38"/>
    <s v="Краснодарский край 2023"/>
    <n v="4407.1000000000004"/>
    <s v="РФ 2023"/>
    <n v="48033.8"/>
    <n v="35"/>
    <e v="#N/A"/>
    <s v="F$882"/>
    <s v="F$882:F$925"/>
    <n v="882"/>
    <n v="925"/>
  </r>
  <r>
    <n v="1269"/>
    <n v="1394"/>
    <x v="36"/>
    <x v="6"/>
    <x v="1"/>
    <n v="14.7"/>
    <n v="34"/>
    <s v="Краснодарский край 2023"/>
    <n v="33.5"/>
    <s v="РФ 2023"/>
    <n v="29.2"/>
    <n v="35"/>
    <e v="#N/A"/>
    <s v="F$1234"/>
    <s v="F$1234:F$1277"/>
    <n v="1234"/>
    <n v="1277"/>
  </r>
  <r>
    <n v="1181"/>
    <n v="1395"/>
    <x v="36"/>
    <x v="7"/>
    <x v="1"/>
    <n v="58"/>
    <n v="38"/>
    <s v="Краснодарский край 2023"/>
    <n v="183.4"/>
    <s v="РФ 2023"/>
    <n v="2563.9"/>
    <n v="35"/>
    <e v="#N/A"/>
    <s v="F$1146"/>
    <s v="F$1146:F$1189"/>
    <n v="1146"/>
    <n v="1189"/>
  </r>
  <r>
    <n v="1005"/>
    <n v="1396"/>
    <x v="36"/>
    <x v="8"/>
    <x v="1"/>
    <n v="0.63"/>
    <n v="18"/>
    <s v="Краснодарский край 2023"/>
    <n v="0"/>
    <s v="РФ 2023"/>
    <s v="-"/>
    <n v="35"/>
    <e v="#N/A"/>
    <s v="F$970"/>
    <s v="F$970:F$1013"/>
    <n v="970"/>
    <n v="1013"/>
  </r>
  <r>
    <n v="1401"/>
    <n v="1397"/>
    <x v="36"/>
    <x v="9"/>
    <x v="1"/>
    <n v="20"/>
    <n v="16"/>
    <s v="Краснодарский край 2023"/>
    <n v="28.3"/>
    <s v="РФ 2023"/>
    <s v="-"/>
    <n v="35"/>
    <n v="14"/>
    <s v="F$1366"/>
    <s v="F$1366:F$1409"/>
    <n v="1366"/>
    <n v="1409"/>
  </r>
  <r>
    <n v="1445"/>
    <n v="1398"/>
    <x v="36"/>
    <x v="10"/>
    <x v="1"/>
    <n v="20"/>
    <n v="16"/>
    <s v="Краснодарский край 2023"/>
    <n v="39.1"/>
    <s v="РФ 2023"/>
    <s v="-"/>
    <n v="35"/>
    <n v="24"/>
    <s v="F$1410"/>
    <s v="F$1410:F$1453"/>
    <n v="1410"/>
    <n v="1453"/>
  </r>
  <r>
    <n v="1533"/>
    <n v="1399"/>
    <x v="36"/>
    <x v="11"/>
    <x v="1"/>
    <n v="14"/>
    <n v="32"/>
    <s v="Краснодарский край 2023"/>
    <n v="43.2"/>
    <s v="РФ 2023"/>
    <n v="39.299999999999997"/>
    <n v="35"/>
    <e v="#N/A"/>
    <s v="F$1498"/>
    <s v="F$1498:F$1541"/>
    <n v="1498"/>
    <n v="1541"/>
  </r>
  <r>
    <n v="1489"/>
    <n v="1400"/>
    <x v="36"/>
    <x v="12"/>
    <x v="1"/>
    <n v="0"/>
    <n v="8"/>
    <s v="Краснодарский край 2023"/>
    <n v="2.2000000000000002"/>
    <s v="РФ 2023"/>
    <n v="31.5"/>
    <n v="35"/>
    <n v="34"/>
    <s v="F$1454"/>
    <s v="F$1454:F$1497"/>
    <n v="1454"/>
    <n v="1497"/>
  </r>
  <r>
    <n v="1577"/>
    <n v="1401"/>
    <x v="36"/>
    <x v="13"/>
    <x v="1"/>
    <n v="0.4"/>
    <n v="6"/>
    <s v="Краснодарский край 2023"/>
    <n v="0"/>
    <s v="РФ 2023"/>
    <s v="-"/>
    <n v="35"/>
    <n v="33"/>
    <s v="F$1542"/>
    <s v="F$1542:F$1585"/>
    <n v="1542"/>
    <n v="1585"/>
  </r>
  <r>
    <n v="1313"/>
    <n v="1402"/>
    <x v="36"/>
    <x v="14"/>
    <x v="1"/>
    <n v="0.4"/>
    <n v="2"/>
    <s v="Краснодарский край 2023"/>
    <n v="0.2"/>
    <s v="РФ 2023"/>
    <s v="-"/>
    <n v="35"/>
    <n v="32"/>
    <s v="F$1278"/>
    <s v="F$1278:F$1321"/>
    <n v="1278"/>
    <n v="1321"/>
  </r>
  <r>
    <n v="1357"/>
    <n v="1403"/>
    <x v="36"/>
    <x v="15"/>
    <x v="1"/>
    <n v="0.3"/>
    <n v="4"/>
    <s v="Краснодарский край 2023"/>
    <n v="0.5"/>
    <s v="РФ 2023"/>
    <n v="0.2"/>
    <n v="35"/>
    <n v="28"/>
    <s v="F$1322"/>
    <s v="F$1322:F$1365"/>
    <n v="1322"/>
    <n v="1365"/>
  </r>
  <r>
    <n v="1225"/>
    <n v="1404"/>
    <x v="36"/>
    <x v="16"/>
    <x v="1"/>
    <n v="1.2"/>
    <n v="10"/>
    <s v="Краснодарский край 2023"/>
    <n v="1.4"/>
    <s v="РФ 2023"/>
    <n v="1.6"/>
    <n v="35"/>
    <n v="26"/>
    <s v="F$1190"/>
    <s v="F$1190:F$1233"/>
    <n v="1190"/>
    <n v="1233"/>
  </r>
  <r>
    <n v="961"/>
    <n v="1405"/>
    <x v="36"/>
    <x v="17"/>
    <x v="1"/>
    <n v="3"/>
    <n v="3"/>
    <s v="Краснодарский край 2023"/>
    <n v="1.1000000000000001"/>
    <s v="РФ 2023"/>
    <n v="32.1"/>
    <n v="35"/>
    <e v="#N/A"/>
    <s v="F$926"/>
    <s v="F$926:F$969"/>
    <n v="926"/>
    <n v="969"/>
  </r>
  <r>
    <n v="1049"/>
    <n v="1406"/>
    <x v="36"/>
    <x v="18"/>
    <x v="1"/>
    <n v="100"/>
    <n v="1"/>
    <s v="Краснодарский край 2023"/>
    <n v="99.5"/>
    <s v="РФ 2023"/>
    <s v="-"/>
    <n v="35"/>
    <n v="8"/>
    <s v="F$1014"/>
    <s v="F$1014:F$1057"/>
    <n v="1014"/>
    <n v="1057"/>
  </r>
  <r>
    <n v="258"/>
    <n v="1407"/>
    <x v="37"/>
    <x v="0"/>
    <x v="0"/>
    <n v="28"/>
    <n v="7"/>
    <s v="Краснодарский край 2022"/>
    <n v="24.3"/>
    <s v="РФ 2022"/>
    <n v="235.1"/>
    <n v="8"/>
    <e v="#N/A"/>
    <s v="F$222"/>
    <s v="F$222:F$265"/>
    <n v="222"/>
    <n v="265"/>
  </r>
  <r>
    <n v="786"/>
    <n v="1408"/>
    <x v="37"/>
    <x v="1"/>
    <x v="0"/>
    <n v="116326.99999999999"/>
    <n v="13"/>
    <s v="Краснодарский край 2022"/>
    <n v="116149"/>
    <s v="РФ 2022"/>
    <n v="1712442.1"/>
    <n v="8"/>
    <e v="#N/A"/>
    <s v="F$750"/>
    <s v="F$750:F$793"/>
    <n v="750"/>
    <n v="793"/>
  </r>
  <r>
    <n v="302"/>
    <n v="1409"/>
    <x v="37"/>
    <x v="2"/>
    <x v="0"/>
    <n v="0.2"/>
    <n v="3"/>
    <s v="Краснодарский край 2022"/>
    <n v="0.2"/>
    <s v="РФ 2022"/>
    <n v="2E-3"/>
    <n v="8"/>
    <n v="34"/>
    <s v="F$266"/>
    <s v="F$266:F$309"/>
    <n v="266"/>
    <n v="309"/>
  </r>
  <r>
    <n v="38"/>
    <n v="1410"/>
    <x v="37"/>
    <x v="3"/>
    <x v="0"/>
    <n v="143"/>
    <n v="8"/>
    <s v="Краснодарский край 2022"/>
    <n v="154.69999999999999"/>
    <s v="РФ 2022"/>
    <n v="2237.9"/>
    <n v="8"/>
    <e v="#N/A"/>
    <s v="F$2"/>
    <s v="F$2:F$45"/>
    <n v="2"/>
    <n v="45"/>
  </r>
  <r>
    <n v="830"/>
    <n v="1411"/>
    <x v="37"/>
    <x v="4"/>
    <x v="0"/>
    <n v="2861"/>
    <n v="9"/>
    <s v="Краснодарский край 2022"/>
    <n v="3901.3"/>
    <s v="РФ 2022"/>
    <n v="44096.6"/>
    <n v="8"/>
    <e v="#N/A"/>
    <s v="F$794"/>
    <s v="F$794:F$837"/>
    <n v="794"/>
    <n v="837"/>
  </r>
  <r>
    <n v="82"/>
    <n v="1412"/>
    <x v="37"/>
    <x v="5"/>
    <x v="0"/>
    <n v="3032"/>
    <n v="9"/>
    <s v="Краснодарский край 2022"/>
    <n v="4080.4"/>
    <s v="РФ 2022"/>
    <n v="46569.599999999999"/>
    <n v="8"/>
    <e v="#N/A"/>
    <s v="F$46"/>
    <s v="F$46:F$89"/>
    <n v="46"/>
    <n v="89"/>
  </r>
  <r>
    <n v="434"/>
    <n v="1413"/>
    <x v="37"/>
    <x v="6"/>
    <x v="0"/>
    <n v="26.1"/>
    <n v="8"/>
    <s v="Краснодарский край 2022"/>
    <n v="35.1"/>
    <s v="РФ 2022"/>
    <n v="27.2"/>
    <n v="8"/>
    <e v="#N/A"/>
    <s v="F$398"/>
    <s v="F$398:F$441"/>
    <n v="398"/>
    <n v="441"/>
  </r>
  <r>
    <n v="346"/>
    <n v="1414"/>
    <x v="37"/>
    <x v="7"/>
    <x v="0"/>
    <n v="188"/>
    <n v="17"/>
    <s v="Краснодарский край 2022"/>
    <n v="225.2"/>
    <s v="РФ 2022"/>
    <n v="2573.6"/>
    <n v="8"/>
    <e v="#N/A"/>
    <s v="F$310"/>
    <s v="F$310:F$353"/>
    <n v="310"/>
    <n v="353"/>
  </r>
  <r>
    <n v="170"/>
    <n v="1415"/>
    <x v="37"/>
    <x v="8"/>
    <x v="0"/>
    <n v="0.81"/>
    <n v="5"/>
    <s v="Краснодарский край 2022"/>
    <n v="0"/>
    <s v="РФ 2022"/>
    <s v="-"/>
    <n v="8"/>
    <e v="#N/A"/>
    <s v="F$134"/>
    <s v="F$134:F$177"/>
    <n v="134"/>
    <n v="177"/>
  </r>
  <r>
    <n v="566"/>
    <n v="1416"/>
    <x v="37"/>
    <x v="9"/>
    <x v="0"/>
    <n v="35"/>
    <n v="5"/>
    <s v="Краснодарский край 2022"/>
    <n v="25.4"/>
    <s v="РФ 2022"/>
    <s v="-"/>
    <n v="8"/>
    <e v="#N/A"/>
    <s v="F$530"/>
    <s v="F$530:F$573"/>
    <n v="530"/>
    <n v="573"/>
  </r>
  <r>
    <n v="610"/>
    <n v="1417"/>
    <x v="37"/>
    <x v="10"/>
    <x v="0"/>
    <n v="55"/>
    <n v="15"/>
    <s v="Краснодарский край 2022"/>
    <n v="62.9"/>
    <s v="РФ 2022"/>
    <s v="-"/>
    <n v="8"/>
    <e v="#N/A"/>
    <s v="F$574"/>
    <s v="F$574:F$617"/>
    <n v="574"/>
    <n v="617"/>
  </r>
  <r>
    <n v="698"/>
    <n v="1418"/>
    <x v="37"/>
    <x v="11"/>
    <x v="0"/>
    <n v="71"/>
    <n v="4"/>
    <s v="Краснодарский край 2022"/>
    <n v="32.1"/>
    <s v="РФ 2022"/>
    <n v="35.9"/>
    <n v="8"/>
    <e v="#N/A"/>
    <s v="F$662"/>
    <s v="F$662:F$705"/>
    <n v="662"/>
    <n v="705"/>
  </r>
  <r>
    <n v="654"/>
    <n v="1419"/>
    <x v="37"/>
    <x v="12"/>
    <x v="0"/>
    <n v="8"/>
    <n v="16"/>
    <s v="Краснодарский край 2022"/>
    <n v="13.7"/>
    <s v="РФ 2022"/>
    <n v="42.8"/>
    <n v="8"/>
    <n v="22"/>
    <s v="F$618"/>
    <s v="F$618:F$661"/>
    <n v="618"/>
    <n v="661"/>
  </r>
  <r>
    <n v="742"/>
    <n v="1420"/>
    <x v="37"/>
    <x v="13"/>
    <x v="0"/>
    <n v="0.4"/>
    <n v="5"/>
    <s v="Краснодарский край 2022"/>
    <n v="0"/>
    <s v="РФ 2022"/>
    <s v="-"/>
    <n v="8"/>
    <n v="30"/>
    <s v="F$706"/>
    <s v="F$706:F$749"/>
    <n v="706"/>
    <n v="749"/>
  </r>
  <r>
    <n v="478"/>
    <n v="1421"/>
    <x v="37"/>
    <x v="14"/>
    <x v="0"/>
    <n v="0.3"/>
    <n v="3"/>
    <s v="Краснодарский край 2022"/>
    <n v="0.2"/>
    <s v="РФ 2022"/>
    <s v="-"/>
    <n v="8"/>
    <e v="#N/A"/>
    <s v="F$442"/>
    <s v="F$442:F$485"/>
    <n v="442"/>
    <n v="485"/>
  </r>
  <r>
    <n v="522"/>
    <n v="1422"/>
    <x v="37"/>
    <x v="15"/>
    <x v="0"/>
    <n v="1.4"/>
    <n v="4"/>
    <s v="Краснодарский край 2022"/>
    <n v="0.6"/>
    <s v="РФ 2022"/>
    <n v="0.2"/>
    <n v="8"/>
    <e v="#N/A"/>
    <s v="F$486"/>
    <s v="F$486:F$529"/>
    <n v="486"/>
    <n v="529"/>
  </r>
  <r>
    <n v="390"/>
    <n v="1423"/>
    <x v="37"/>
    <x v="16"/>
    <x v="0"/>
    <n v="1.6"/>
    <n v="13"/>
    <s v="Краснодарский край 2022"/>
    <n v="1.9"/>
    <s v="РФ 2022"/>
    <n v="1.5"/>
    <n v="8"/>
    <e v="#N/A"/>
    <s v="F$354"/>
    <s v="F$354:F$397"/>
    <n v="354"/>
    <n v="397"/>
  </r>
  <r>
    <n v="126"/>
    <n v="1424"/>
    <x v="37"/>
    <x v="17"/>
    <x v="0"/>
    <n v="1"/>
    <n v="5"/>
    <s v="Краснодарский край 2022"/>
    <n v="1.1000000000000001"/>
    <s v="РФ 2022"/>
    <n v="30.3"/>
    <n v="8"/>
    <e v="#N/A"/>
    <s v="F$90"/>
    <s v="F$90:F$133"/>
    <n v="90"/>
    <n v="133"/>
  </r>
  <r>
    <n v="214"/>
    <n v="1425"/>
    <x v="37"/>
    <x v="18"/>
    <x v="0"/>
    <n v="100"/>
    <n v="1"/>
    <s v="Краснодарский край 2022"/>
    <n v="99.2"/>
    <s v="РФ 2022"/>
    <s v="-"/>
    <n v="8"/>
    <n v="7"/>
    <s v="F$178"/>
    <s v="F$178:F$221"/>
    <n v="178"/>
    <n v="221"/>
  </r>
  <r>
    <n v="1094"/>
    <n v="1426"/>
    <x v="37"/>
    <x v="0"/>
    <x v="1"/>
    <n v="28"/>
    <n v="6"/>
    <s v="Краснодарский край 2023"/>
    <n v="24"/>
    <s v="РФ 2023"/>
    <n v="209.5"/>
    <n v="4"/>
    <n v="16"/>
    <s v="F$1058"/>
    <s v="F$1058:F$1101"/>
    <n v="1058"/>
    <n v="1101"/>
  </r>
  <r>
    <n v="1622"/>
    <n v="1427"/>
    <x v="37"/>
    <x v="1"/>
    <x v="1"/>
    <n v="125247.99999999999"/>
    <n v="10"/>
    <s v="Краснодарский край 2023"/>
    <n v="131655.9"/>
    <s v="РФ 2023"/>
    <n v="1645476.7"/>
    <n v="4"/>
    <e v="#N/A"/>
    <s v="F$1586"/>
    <s v="F$1586:F$1629"/>
    <n v="1586"/>
    <n v="1629"/>
  </r>
  <r>
    <n v="1138"/>
    <n v="1428"/>
    <x v="37"/>
    <x v="2"/>
    <x v="1"/>
    <n v="0.2"/>
    <n v="3"/>
    <s v="Краснодарский край 2023"/>
    <n v="0.2"/>
    <s v="РФ 2023"/>
    <n v="1E-3"/>
    <n v="4"/>
    <n v="32"/>
    <s v="F$1102"/>
    <s v="F$1102:F$1145"/>
    <n v="1102"/>
    <n v="1145"/>
  </r>
  <r>
    <n v="874"/>
    <n v="1429"/>
    <x v="37"/>
    <x v="3"/>
    <x v="1"/>
    <n v="126"/>
    <n v="8"/>
    <s v="Краснодарский край 2023"/>
    <n v="147.19999999999999"/>
    <s v="РФ 2023"/>
    <n v="2015"/>
    <n v="4"/>
    <e v="#N/A"/>
    <s v="F$838"/>
    <s v="F$838:F$881"/>
    <n v="838"/>
    <n v="881"/>
  </r>
  <r>
    <n v="1666"/>
    <n v="1430"/>
    <x v="37"/>
    <x v="4"/>
    <x v="1"/>
    <n v="3044"/>
    <n v="8"/>
    <s v="Краснодарский край 2023"/>
    <n v="4235.8999999999996"/>
    <s v="РФ 2023"/>
    <n v="45809.4"/>
    <n v="4"/>
    <e v="#N/A"/>
    <s v="F$1630"/>
    <s v="F$1630:F$1673"/>
    <n v="1630"/>
    <n v="1673"/>
  </r>
  <r>
    <n v="918"/>
    <n v="1431"/>
    <x v="37"/>
    <x v="5"/>
    <x v="1"/>
    <n v="3198"/>
    <n v="8"/>
    <s v="Краснодарский край 2023"/>
    <n v="4407.1000000000004"/>
    <s v="РФ 2023"/>
    <n v="48033.8"/>
    <n v="4"/>
    <e v="#N/A"/>
    <s v="F$882"/>
    <s v="F$882:F$925"/>
    <n v="882"/>
    <n v="925"/>
  </r>
  <r>
    <n v="1270"/>
    <n v="1432"/>
    <x v="37"/>
    <x v="6"/>
    <x v="1"/>
    <n v="25.5"/>
    <n v="8"/>
    <s v="Краснодарский край 2023"/>
    <n v="33.5"/>
    <s v="РФ 2023"/>
    <n v="29.2"/>
    <n v="4"/>
    <e v="#N/A"/>
    <s v="F$1234"/>
    <s v="F$1234:F$1277"/>
    <n v="1234"/>
    <n v="1277"/>
  </r>
  <r>
    <n v="1182"/>
    <n v="1433"/>
    <x v="37"/>
    <x v="7"/>
    <x v="1"/>
    <n v="272"/>
    <n v="4"/>
    <s v="Краснодарский край 2023"/>
    <n v="183.4"/>
    <s v="РФ 2023"/>
    <n v="2563.9"/>
    <n v="4"/>
    <e v="#N/A"/>
    <s v="F$1146"/>
    <s v="F$1146:F$1189"/>
    <n v="1146"/>
    <n v="1189"/>
  </r>
  <r>
    <n v="1006"/>
    <n v="1434"/>
    <x v="37"/>
    <x v="8"/>
    <x v="1"/>
    <n v="0.85"/>
    <n v="2"/>
    <s v="Краснодарский край 2023"/>
    <n v="0"/>
    <s v="РФ 2023"/>
    <s v="-"/>
    <n v="4"/>
    <e v="#N/A"/>
    <s v="F$970"/>
    <s v="F$970:F$1013"/>
    <n v="970"/>
    <n v="1013"/>
  </r>
  <r>
    <n v="1402"/>
    <n v="1435"/>
    <x v="37"/>
    <x v="9"/>
    <x v="1"/>
    <n v="40"/>
    <n v="3"/>
    <s v="Краснодарский край 2023"/>
    <n v="28.3"/>
    <s v="РФ 2023"/>
    <s v="-"/>
    <n v="4"/>
    <e v="#N/A"/>
    <s v="F$1366"/>
    <s v="F$1366:F$1409"/>
    <n v="1366"/>
    <n v="1409"/>
  </r>
  <r>
    <n v="1446"/>
    <n v="1436"/>
    <x v="37"/>
    <x v="10"/>
    <x v="1"/>
    <n v="40"/>
    <n v="3"/>
    <s v="Краснодарский край 2023"/>
    <n v="39.1"/>
    <s v="РФ 2023"/>
    <s v="-"/>
    <n v="4"/>
    <n v="18"/>
    <s v="F$1410"/>
    <s v="F$1410:F$1453"/>
    <n v="1410"/>
    <n v="1453"/>
  </r>
  <r>
    <n v="1534"/>
    <n v="1437"/>
    <x v="37"/>
    <x v="11"/>
    <x v="1"/>
    <n v="71"/>
    <n v="5"/>
    <s v="Краснодарский край 2023"/>
    <n v="43.2"/>
    <s v="РФ 2023"/>
    <n v="39.299999999999997"/>
    <n v="4"/>
    <e v="#N/A"/>
    <s v="F$1498"/>
    <s v="F$1498:F$1541"/>
    <n v="1498"/>
    <n v="1541"/>
  </r>
  <r>
    <n v="1490"/>
    <n v="1438"/>
    <x v="37"/>
    <x v="12"/>
    <x v="1"/>
    <n v="0"/>
    <n v="8"/>
    <s v="Краснодарский край 2023"/>
    <n v="2.2000000000000002"/>
    <s v="РФ 2023"/>
    <n v="31.5"/>
    <n v="4"/>
    <n v="34"/>
    <s v="F$1454"/>
    <s v="F$1454:F$1497"/>
    <n v="1454"/>
    <n v="1497"/>
  </r>
  <r>
    <n v="1578"/>
    <n v="1439"/>
    <x v="37"/>
    <x v="13"/>
    <x v="1"/>
    <n v="0.6"/>
    <n v="4"/>
    <s v="Краснодарский край 2023"/>
    <n v="0"/>
    <s v="РФ 2023"/>
    <s v="-"/>
    <n v="4"/>
    <e v="#N/A"/>
    <s v="F$1542"/>
    <s v="F$1542:F$1585"/>
    <n v="1542"/>
    <n v="1585"/>
  </r>
  <r>
    <n v="1314"/>
    <n v="1440"/>
    <x v="37"/>
    <x v="14"/>
    <x v="1"/>
    <n v="0.3"/>
    <n v="3"/>
    <s v="Краснодарский край 2023"/>
    <n v="0.2"/>
    <s v="РФ 2023"/>
    <s v="-"/>
    <n v="4"/>
    <e v="#N/A"/>
    <s v="F$1278"/>
    <s v="F$1278:F$1321"/>
    <n v="1278"/>
    <n v="1321"/>
  </r>
  <r>
    <n v="1358"/>
    <n v="1441"/>
    <x v="37"/>
    <x v="15"/>
    <x v="1"/>
    <n v="0.6"/>
    <n v="1"/>
    <s v="Краснодарский край 2023"/>
    <n v="0.5"/>
    <s v="РФ 2023"/>
    <n v="0.2"/>
    <n v="4"/>
    <n v="24"/>
    <s v="F$1322"/>
    <s v="F$1322:F$1365"/>
    <n v="1322"/>
    <n v="1365"/>
  </r>
  <r>
    <n v="1226"/>
    <n v="1442"/>
    <x v="37"/>
    <x v="16"/>
    <x v="1"/>
    <n v="2.2000000000000002"/>
    <n v="1"/>
    <s v="Краснодарский край 2023"/>
    <n v="1.4"/>
    <s v="РФ 2023"/>
    <n v="1.6"/>
    <n v="4"/>
    <e v="#N/A"/>
    <s v="F$1190"/>
    <s v="F$1190:F$1233"/>
    <n v="1190"/>
    <n v="1233"/>
  </r>
  <r>
    <n v="962"/>
    <n v="1443"/>
    <x v="37"/>
    <x v="17"/>
    <x v="1"/>
    <n v="1"/>
    <n v="5"/>
    <s v="Краснодарский край 2023"/>
    <n v="1.1000000000000001"/>
    <s v="РФ 2023"/>
    <n v="32.1"/>
    <n v="4"/>
    <n v="26"/>
    <s v="F$926"/>
    <s v="F$926:F$969"/>
    <n v="926"/>
    <n v="969"/>
  </r>
  <r>
    <n v="1050"/>
    <n v="1444"/>
    <x v="37"/>
    <x v="18"/>
    <x v="1"/>
    <n v="100"/>
    <n v="1"/>
    <s v="Краснодарский край 2023"/>
    <n v="99.5"/>
    <s v="РФ 2023"/>
    <s v="-"/>
    <n v="4"/>
    <n v="8"/>
    <s v="F$1014"/>
    <s v="F$1014:F$1057"/>
    <n v="1014"/>
    <n v="1057"/>
  </r>
  <r>
    <n v="259"/>
    <n v="1445"/>
    <x v="38"/>
    <x v="0"/>
    <x v="0"/>
    <n v="20"/>
    <n v="13"/>
    <s v="Краснодарский край 2022"/>
    <n v="24.3"/>
    <s v="РФ 2022"/>
    <n v="235.1"/>
    <n v="11"/>
    <e v="#N/A"/>
    <s v="F$222"/>
    <s v="F$222:F$265"/>
    <n v="222"/>
    <n v="265"/>
  </r>
  <r>
    <n v="787"/>
    <n v="1446"/>
    <x v="38"/>
    <x v="1"/>
    <x v="0"/>
    <n v="103649"/>
    <n v="16"/>
    <s v="Краснодарский край 2022"/>
    <n v="116149"/>
    <s v="РФ 2022"/>
    <n v="1712442.1"/>
    <n v="11"/>
    <e v="#N/A"/>
    <s v="F$750"/>
    <s v="F$750:F$793"/>
    <n v="750"/>
    <n v="793"/>
  </r>
  <r>
    <n v="303"/>
    <n v="1447"/>
    <x v="38"/>
    <x v="2"/>
    <x v="0"/>
    <n v="0.2"/>
    <n v="3"/>
    <s v="Краснодарский край 2022"/>
    <n v="0.2"/>
    <s v="РФ 2022"/>
    <n v="2E-3"/>
    <n v="11"/>
    <n v="34"/>
    <s v="F$266"/>
    <s v="F$266:F$309"/>
    <n v="266"/>
    <n v="309"/>
  </r>
  <r>
    <n v="39"/>
    <n v="1448"/>
    <x v="38"/>
    <x v="3"/>
    <x v="0"/>
    <n v="105"/>
    <n v="12"/>
    <s v="Краснодарский край 2022"/>
    <n v="154.69999999999999"/>
    <s v="РФ 2022"/>
    <n v="2237.9"/>
    <n v="11"/>
    <e v="#N/A"/>
    <s v="F$2"/>
    <s v="F$2:F$45"/>
    <n v="2"/>
    <n v="45"/>
  </r>
  <r>
    <n v="831"/>
    <n v="1449"/>
    <x v="38"/>
    <x v="4"/>
    <x v="0"/>
    <n v="2076"/>
    <n v="13"/>
    <s v="Краснодарский край 2022"/>
    <n v="3901.3"/>
    <s v="РФ 2022"/>
    <n v="44096.6"/>
    <n v="11"/>
    <e v="#N/A"/>
    <s v="F$794"/>
    <s v="F$794:F$837"/>
    <n v="794"/>
    <n v="837"/>
  </r>
  <r>
    <n v="83"/>
    <n v="1450"/>
    <x v="38"/>
    <x v="5"/>
    <x v="0"/>
    <n v="2201"/>
    <n v="13"/>
    <s v="Краснодарский край 2022"/>
    <n v="4080.4"/>
    <s v="РФ 2022"/>
    <n v="46569.599999999999"/>
    <n v="11"/>
    <e v="#N/A"/>
    <s v="F$46"/>
    <s v="F$46:F$89"/>
    <n v="46"/>
    <n v="89"/>
  </r>
  <r>
    <n v="435"/>
    <n v="1451"/>
    <x v="38"/>
    <x v="6"/>
    <x v="0"/>
    <n v="21.2"/>
    <n v="11"/>
    <s v="Краснодарский край 2022"/>
    <n v="35.1"/>
    <s v="РФ 2022"/>
    <n v="27.2"/>
    <n v="11"/>
    <e v="#N/A"/>
    <s v="F$398"/>
    <s v="F$398:F$441"/>
    <n v="398"/>
    <n v="441"/>
  </r>
  <r>
    <n v="347"/>
    <n v="1452"/>
    <x v="38"/>
    <x v="7"/>
    <x v="0"/>
    <n v="184"/>
    <n v="18"/>
    <s v="Краснодарский край 2022"/>
    <n v="225.2"/>
    <s v="РФ 2022"/>
    <n v="2573.6"/>
    <n v="11"/>
    <e v="#N/A"/>
    <s v="F$310"/>
    <s v="F$310:F$353"/>
    <n v="310"/>
    <n v="353"/>
  </r>
  <r>
    <n v="171"/>
    <n v="1453"/>
    <x v="38"/>
    <x v="8"/>
    <x v="0"/>
    <n v="0.71"/>
    <n v="12"/>
    <s v="Краснодарский край 2022"/>
    <n v="0"/>
    <s v="РФ 2022"/>
    <s v="-"/>
    <n v="11"/>
    <e v="#N/A"/>
    <s v="F$134"/>
    <s v="F$134:F$177"/>
    <n v="134"/>
    <n v="177"/>
  </r>
  <r>
    <n v="567"/>
    <n v="1454"/>
    <x v="38"/>
    <x v="9"/>
    <x v="0"/>
    <n v="25"/>
    <n v="11"/>
    <s v="Краснодарский край 2022"/>
    <n v="25.4"/>
    <s v="РФ 2022"/>
    <s v="-"/>
    <n v="11"/>
    <e v="#N/A"/>
    <s v="F$530"/>
    <s v="F$530:F$573"/>
    <n v="530"/>
    <n v="573"/>
  </r>
  <r>
    <n v="611"/>
    <n v="1455"/>
    <x v="38"/>
    <x v="10"/>
    <x v="0"/>
    <n v="66"/>
    <n v="11"/>
    <s v="Краснодарский край 2022"/>
    <n v="62.9"/>
    <s v="РФ 2022"/>
    <s v="-"/>
    <n v="11"/>
    <e v="#N/A"/>
    <s v="F$574"/>
    <s v="F$574:F$617"/>
    <n v="574"/>
    <n v="617"/>
  </r>
  <r>
    <n v="699"/>
    <n v="1456"/>
    <x v="38"/>
    <x v="11"/>
    <x v="0"/>
    <n v="32"/>
    <n v="10"/>
    <s v="Краснодарский край 2022"/>
    <n v="32.1"/>
    <s v="РФ 2022"/>
    <n v="35.9"/>
    <n v="11"/>
    <n v="12"/>
    <s v="F$662"/>
    <s v="F$662:F$705"/>
    <n v="662"/>
    <n v="705"/>
  </r>
  <r>
    <n v="655"/>
    <n v="1457"/>
    <x v="38"/>
    <x v="12"/>
    <x v="0"/>
    <n v="23"/>
    <n v="5"/>
    <s v="Краснодарский край 2022"/>
    <n v="13.7"/>
    <s v="РФ 2022"/>
    <n v="42.8"/>
    <n v="11"/>
    <e v="#N/A"/>
    <s v="F$618"/>
    <s v="F$618:F$661"/>
    <n v="618"/>
    <n v="661"/>
  </r>
  <r>
    <n v="743"/>
    <n v="1458"/>
    <x v="38"/>
    <x v="13"/>
    <x v="0"/>
    <n v="0.4"/>
    <n v="5"/>
    <s v="Краснодарский край 2022"/>
    <n v="0"/>
    <s v="РФ 2022"/>
    <s v="-"/>
    <n v="11"/>
    <n v="30"/>
    <s v="F$706"/>
    <s v="F$706:F$749"/>
    <n v="706"/>
    <n v="749"/>
  </r>
  <r>
    <n v="479"/>
    <n v="1459"/>
    <x v="38"/>
    <x v="14"/>
    <x v="0"/>
    <n v="0.2"/>
    <n v="4"/>
    <s v="Краснодарский край 2022"/>
    <n v="0.2"/>
    <s v="РФ 2022"/>
    <s v="-"/>
    <n v="11"/>
    <n v="36"/>
    <s v="F$442"/>
    <s v="F$442:F$485"/>
    <n v="442"/>
    <n v="485"/>
  </r>
  <r>
    <n v="523"/>
    <n v="1460"/>
    <x v="38"/>
    <x v="15"/>
    <x v="0"/>
    <n v="1.4"/>
    <n v="4"/>
    <s v="Краснодарский край 2022"/>
    <n v="0.6"/>
    <s v="РФ 2022"/>
    <n v="0.2"/>
    <n v="11"/>
    <e v="#N/A"/>
    <s v="F$486"/>
    <s v="F$486:F$529"/>
    <n v="486"/>
    <n v="529"/>
  </r>
  <r>
    <n v="391"/>
    <n v="1461"/>
    <x v="38"/>
    <x v="16"/>
    <x v="0"/>
    <n v="1.8"/>
    <n v="11"/>
    <s v="Краснодарский край 2022"/>
    <n v="1.9"/>
    <s v="РФ 2022"/>
    <n v="1.5"/>
    <n v="11"/>
    <e v="#N/A"/>
    <s v="F$354"/>
    <s v="F$354:F$397"/>
    <n v="354"/>
    <n v="397"/>
  </r>
  <r>
    <n v="127"/>
    <n v="1462"/>
    <x v="38"/>
    <x v="17"/>
    <x v="0"/>
    <n v="0"/>
    <n v="6"/>
    <s v="Краснодарский край 2022"/>
    <n v="1.1000000000000001"/>
    <s v="РФ 2022"/>
    <n v="30.3"/>
    <n v="11"/>
    <n v="33"/>
    <s v="F$90"/>
    <s v="F$90:F$133"/>
    <n v="90"/>
    <n v="133"/>
  </r>
  <r>
    <n v="215"/>
    <n v="1463"/>
    <x v="38"/>
    <x v="18"/>
    <x v="0"/>
    <n v="100"/>
    <n v="1"/>
    <s v="Краснодарский край 2022"/>
    <n v="99.2"/>
    <s v="РФ 2022"/>
    <s v="-"/>
    <n v="11"/>
    <n v="7"/>
    <s v="F$178"/>
    <s v="F$178:F$221"/>
    <n v="178"/>
    <n v="221"/>
  </r>
  <r>
    <n v="1095"/>
    <n v="1464"/>
    <x v="38"/>
    <x v="0"/>
    <x v="1"/>
    <n v="20"/>
    <n v="12"/>
    <s v="Краснодарский край 2023"/>
    <n v="24"/>
    <s v="РФ 2023"/>
    <n v="209.5"/>
    <n v="16"/>
    <e v="#N/A"/>
    <s v="F$1058"/>
    <s v="F$1058:F$1101"/>
    <n v="1058"/>
    <n v="1101"/>
  </r>
  <r>
    <n v="1623"/>
    <n v="1465"/>
    <x v="38"/>
    <x v="1"/>
    <x v="1"/>
    <n v="104715"/>
    <n v="17"/>
    <s v="Краснодарский край 2023"/>
    <n v="131655.9"/>
    <s v="РФ 2023"/>
    <n v="1645476.7"/>
    <n v="16"/>
    <e v="#N/A"/>
    <s v="F$1586"/>
    <s v="F$1586:F$1629"/>
    <n v="1586"/>
    <n v="1629"/>
  </r>
  <r>
    <n v="1139"/>
    <n v="1466"/>
    <x v="38"/>
    <x v="2"/>
    <x v="1"/>
    <n v="0.2"/>
    <n v="3"/>
    <s v="Краснодарский край 2023"/>
    <n v="0.2"/>
    <s v="РФ 2023"/>
    <n v="1E-3"/>
    <n v="16"/>
    <n v="32"/>
    <s v="F$1102"/>
    <s v="F$1102:F$1145"/>
    <n v="1102"/>
    <n v="1145"/>
  </r>
  <r>
    <n v="875"/>
    <n v="1467"/>
    <x v="38"/>
    <x v="3"/>
    <x v="1"/>
    <n v="107"/>
    <n v="12"/>
    <s v="Краснодарский край 2023"/>
    <n v="147.19999999999999"/>
    <s v="РФ 2023"/>
    <n v="2015"/>
    <n v="16"/>
    <e v="#N/A"/>
    <s v="F$838"/>
    <s v="F$838:F$881"/>
    <n v="838"/>
    <n v="881"/>
  </r>
  <r>
    <n v="1667"/>
    <n v="1468"/>
    <x v="38"/>
    <x v="4"/>
    <x v="1"/>
    <n v="2189"/>
    <n v="13"/>
    <s v="Краснодарский край 2023"/>
    <n v="4235.8999999999996"/>
    <s v="РФ 2023"/>
    <n v="45809.4"/>
    <n v="16"/>
    <e v="#N/A"/>
    <s v="F$1630"/>
    <s v="F$1630:F$1673"/>
    <n v="1630"/>
    <n v="1673"/>
  </r>
  <r>
    <n v="919"/>
    <n v="1469"/>
    <x v="38"/>
    <x v="5"/>
    <x v="1"/>
    <n v="2316"/>
    <n v="13"/>
    <s v="Краснодарский край 2023"/>
    <n v="4407.1000000000004"/>
    <s v="РФ 2023"/>
    <n v="48033.8"/>
    <n v="16"/>
    <e v="#N/A"/>
    <s v="F$882"/>
    <s v="F$882:F$925"/>
    <n v="882"/>
    <n v="925"/>
  </r>
  <r>
    <n v="1271"/>
    <n v="1470"/>
    <x v="38"/>
    <x v="6"/>
    <x v="1"/>
    <n v="22.1"/>
    <n v="10"/>
    <s v="Краснодарский край 2023"/>
    <n v="33.5"/>
    <s v="РФ 2023"/>
    <n v="29.2"/>
    <n v="16"/>
    <e v="#N/A"/>
    <s v="F$1234"/>
    <s v="F$1234:F$1277"/>
    <n v="1234"/>
    <n v="1277"/>
  </r>
  <r>
    <n v="1183"/>
    <n v="1471"/>
    <x v="38"/>
    <x v="7"/>
    <x v="1"/>
    <n v="113"/>
    <n v="23"/>
    <s v="Краснодарский край 2023"/>
    <n v="183.4"/>
    <s v="РФ 2023"/>
    <n v="2563.9"/>
    <n v="16"/>
    <e v="#N/A"/>
    <s v="F$1146"/>
    <s v="F$1146:F$1189"/>
    <n v="1146"/>
    <n v="1189"/>
  </r>
  <r>
    <n v="1007"/>
    <n v="1472"/>
    <x v="38"/>
    <x v="8"/>
    <x v="1"/>
    <n v="0.63"/>
    <n v="18"/>
    <s v="Краснодарский край 2023"/>
    <n v="0"/>
    <s v="РФ 2023"/>
    <s v="-"/>
    <n v="16"/>
    <e v="#N/A"/>
    <s v="F$970"/>
    <s v="F$970:F$1013"/>
    <n v="970"/>
    <n v="1013"/>
  </r>
  <r>
    <n v="1403"/>
    <n v="1473"/>
    <x v="38"/>
    <x v="9"/>
    <x v="1"/>
    <n v="28"/>
    <n v="10"/>
    <s v="Краснодарский край 2023"/>
    <n v="28.3"/>
    <s v="РФ 2023"/>
    <s v="-"/>
    <n v="16"/>
    <n v="12"/>
    <s v="F$1366"/>
    <s v="F$1366:F$1409"/>
    <n v="1366"/>
    <n v="1409"/>
  </r>
  <r>
    <n v="1447"/>
    <n v="1474"/>
    <x v="38"/>
    <x v="10"/>
    <x v="1"/>
    <n v="28"/>
    <n v="10"/>
    <s v="Краснодарский край 2023"/>
    <n v="39.1"/>
    <s v="РФ 2023"/>
    <s v="-"/>
    <n v="16"/>
    <n v="20"/>
    <s v="F$1410"/>
    <s v="F$1410:F$1453"/>
    <n v="1410"/>
    <n v="1453"/>
  </r>
  <r>
    <n v="1535"/>
    <n v="1475"/>
    <x v="38"/>
    <x v="11"/>
    <x v="1"/>
    <n v="32"/>
    <n v="20"/>
    <s v="Краснодарский край 2023"/>
    <n v="43.2"/>
    <s v="РФ 2023"/>
    <n v="39.299999999999997"/>
    <n v="16"/>
    <e v="#N/A"/>
    <s v="F$1498"/>
    <s v="F$1498:F$1541"/>
    <n v="1498"/>
    <n v="1541"/>
  </r>
  <r>
    <n v="1491"/>
    <n v="1476"/>
    <x v="38"/>
    <x v="12"/>
    <x v="1"/>
    <n v="0"/>
    <n v="8"/>
    <s v="Краснодарский край 2023"/>
    <n v="2.2000000000000002"/>
    <s v="РФ 2023"/>
    <n v="31.5"/>
    <n v="16"/>
    <n v="34"/>
    <s v="F$1454"/>
    <s v="F$1454:F$1497"/>
    <n v="1454"/>
    <n v="1497"/>
  </r>
  <r>
    <n v="1579"/>
    <n v="1477"/>
    <x v="38"/>
    <x v="13"/>
    <x v="1"/>
    <n v="0.5"/>
    <n v="5"/>
    <s v="Краснодарский край 2023"/>
    <n v="0"/>
    <s v="РФ 2023"/>
    <s v="-"/>
    <n v="16"/>
    <e v="#N/A"/>
    <s v="F$1542"/>
    <s v="F$1542:F$1585"/>
    <n v="1542"/>
    <n v="1585"/>
  </r>
  <r>
    <n v="1315"/>
    <n v="1478"/>
    <x v="38"/>
    <x v="14"/>
    <x v="1"/>
    <n v="0.3"/>
    <n v="3"/>
    <s v="Краснодарский край 2023"/>
    <n v="0.2"/>
    <s v="РФ 2023"/>
    <s v="-"/>
    <n v="16"/>
    <e v="#N/A"/>
    <s v="F$1278"/>
    <s v="F$1278:F$1321"/>
    <n v="1278"/>
    <n v="1321"/>
  </r>
  <r>
    <n v="1359"/>
    <n v="1479"/>
    <x v="38"/>
    <x v="15"/>
    <x v="1"/>
    <n v="0.3"/>
    <n v="4"/>
    <s v="Краснодарский край 2023"/>
    <n v="0.5"/>
    <s v="РФ 2023"/>
    <n v="0.2"/>
    <n v="16"/>
    <n v="28"/>
    <s v="F$1322"/>
    <s v="F$1322:F$1365"/>
    <n v="1322"/>
    <n v="1365"/>
  </r>
  <r>
    <n v="1227"/>
    <n v="1480"/>
    <x v="38"/>
    <x v="16"/>
    <x v="1"/>
    <n v="1.1000000000000001"/>
    <n v="11"/>
    <s v="Краснодарский край 2023"/>
    <n v="1.4"/>
    <s v="РФ 2023"/>
    <n v="1.6"/>
    <n v="16"/>
    <n v="27"/>
    <s v="F$1190"/>
    <s v="F$1190:F$1233"/>
    <n v="1190"/>
    <n v="1233"/>
  </r>
  <r>
    <n v="963"/>
    <n v="1481"/>
    <x v="38"/>
    <x v="17"/>
    <x v="1"/>
    <n v="0"/>
    <n v="6"/>
    <s v="Краснодарский край 2023"/>
    <n v="1.1000000000000001"/>
    <s v="РФ 2023"/>
    <n v="32.1"/>
    <n v="16"/>
    <n v="35"/>
    <s v="F$926"/>
    <s v="F$926:F$969"/>
    <n v="926"/>
    <n v="969"/>
  </r>
  <r>
    <n v="1051"/>
    <n v="1482"/>
    <x v="38"/>
    <x v="18"/>
    <x v="1"/>
    <n v="100"/>
    <n v="1"/>
    <s v="Краснодарский край 2023"/>
    <n v="99.5"/>
    <s v="РФ 2023"/>
    <s v="-"/>
    <n v="16"/>
    <n v="8"/>
    <s v="F$1014"/>
    <s v="F$1014:F$1057"/>
    <n v="1014"/>
    <n v="1057"/>
  </r>
  <r>
    <n v="260"/>
    <n v="1483"/>
    <x v="39"/>
    <x v="0"/>
    <x v="0"/>
    <n v="21"/>
    <n v="12"/>
    <s v="Краснодарский край 2022"/>
    <n v="24.3"/>
    <s v="РФ 2022"/>
    <n v="235.1"/>
    <n v="16"/>
    <n v="18"/>
    <s v="F$222"/>
    <s v="F$222:F$265"/>
    <n v="222"/>
    <n v="265"/>
  </r>
  <r>
    <n v="788"/>
    <n v="1484"/>
    <x v="39"/>
    <x v="1"/>
    <x v="0"/>
    <n v="119865"/>
    <n v="12"/>
    <s v="Краснодарский край 2022"/>
    <n v="116149"/>
    <s v="РФ 2022"/>
    <n v="1712442.1"/>
    <n v="16"/>
    <e v="#N/A"/>
    <s v="F$750"/>
    <s v="F$750:F$793"/>
    <n v="750"/>
    <n v="793"/>
  </r>
  <r>
    <n v="304"/>
    <n v="1485"/>
    <x v="39"/>
    <x v="2"/>
    <x v="0"/>
    <n v="0.2"/>
    <n v="3"/>
    <s v="Краснодарский край 2022"/>
    <n v="0.2"/>
    <s v="РФ 2022"/>
    <n v="2E-3"/>
    <n v="16"/>
    <n v="34"/>
    <s v="F$266"/>
    <s v="F$266:F$309"/>
    <n v="266"/>
    <n v="309"/>
  </r>
  <r>
    <n v="40"/>
    <n v="1486"/>
    <x v="39"/>
    <x v="3"/>
    <x v="0"/>
    <n v="101"/>
    <n v="13"/>
    <s v="Краснодарский край 2022"/>
    <n v="154.69999999999999"/>
    <s v="РФ 2022"/>
    <n v="2237.9"/>
    <n v="16"/>
    <e v="#N/A"/>
    <s v="F$2"/>
    <s v="F$2:F$45"/>
    <n v="2"/>
    <n v="45"/>
  </r>
  <r>
    <n v="832"/>
    <n v="1487"/>
    <x v="39"/>
    <x v="4"/>
    <x v="0"/>
    <n v="2001"/>
    <n v="14"/>
    <s v="Краснодарский край 2022"/>
    <n v="3901.3"/>
    <s v="РФ 2022"/>
    <n v="44096.6"/>
    <n v="16"/>
    <e v="#N/A"/>
    <s v="F$794"/>
    <s v="F$794:F$837"/>
    <n v="794"/>
    <n v="837"/>
  </r>
  <r>
    <n v="84"/>
    <n v="1488"/>
    <x v="39"/>
    <x v="5"/>
    <x v="0"/>
    <n v="2123"/>
    <n v="14"/>
    <s v="Краснодарский край 2022"/>
    <n v="4080.4"/>
    <s v="РФ 2022"/>
    <n v="46569.599999999999"/>
    <n v="16"/>
    <e v="#N/A"/>
    <s v="F$46"/>
    <s v="F$46:F$89"/>
    <n v="46"/>
    <n v="89"/>
  </r>
  <r>
    <n v="436"/>
    <n v="1489"/>
    <x v="39"/>
    <x v="6"/>
    <x v="0"/>
    <n v="17.7"/>
    <n v="19"/>
    <s v="Краснодарский край 2022"/>
    <n v="35.1"/>
    <s v="РФ 2022"/>
    <n v="27.2"/>
    <n v="16"/>
    <e v="#N/A"/>
    <s v="F$398"/>
    <s v="F$398:F$441"/>
    <n v="398"/>
    <n v="441"/>
  </r>
  <r>
    <n v="348"/>
    <n v="1490"/>
    <x v="39"/>
    <x v="7"/>
    <x v="0"/>
    <n v="183"/>
    <n v="19"/>
    <s v="Краснодарский край 2022"/>
    <n v="225.2"/>
    <s v="РФ 2022"/>
    <n v="2573.6"/>
    <n v="16"/>
    <e v="#N/A"/>
    <s v="F$310"/>
    <s v="F$310:F$353"/>
    <n v="310"/>
    <n v="353"/>
  </r>
  <r>
    <n v="172"/>
    <n v="1491"/>
    <x v="39"/>
    <x v="8"/>
    <x v="0"/>
    <n v="0.56999999999999995"/>
    <n v="25"/>
    <s v="Краснодарский край 2022"/>
    <n v="0"/>
    <s v="РФ 2022"/>
    <s v="-"/>
    <n v="16"/>
    <e v="#N/A"/>
    <s v="F$134"/>
    <s v="F$134:F$177"/>
    <n v="134"/>
    <n v="177"/>
  </r>
  <r>
    <n v="568"/>
    <n v="1492"/>
    <x v="39"/>
    <x v="9"/>
    <x v="0"/>
    <n v="26"/>
    <n v="10"/>
    <s v="Краснодарский край 2022"/>
    <n v="25.4"/>
    <s v="РФ 2022"/>
    <s v="-"/>
    <n v="16"/>
    <e v="#N/A"/>
    <s v="F$530"/>
    <s v="F$530:F$573"/>
    <n v="530"/>
    <n v="573"/>
  </r>
  <r>
    <n v="612"/>
    <n v="1493"/>
    <x v="39"/>
    <x v="10"/>
    <x v="0"/>
    <n v="74"/>
    <n v="8"/>
    <s v="Краснодарский край 2022"/>
    <n v="62.9"/>
    <s v="РФ 2022"/>
    <s v="-"/>
    <n v="16"/>
    <e v="#N/A"/>
    <s v="F$574"/>
    <s v="F$574:F$617"/>
    <n v="574"/>
    <n v="617"/>
  </r>
  <r>
    <n v="700"/>
    <n v="1494"/>
    <x v="39"/>
    <x v="11"/>
    <x v="0"/>
    <n v="28"/>
    <n v="12"/>
    <s v="Краснодарский край 2022"/>
    <n v="32.1"/>
    <s v="РФ 2022"/>
    <n v="35.9"/>
    <n v="16"/>
    <e v="#N/A"/>
    <s v="F$662"/>
    <s v="F$662:F$705"/>
    <n v="662"/>
    <n v="705"/>
  </r>
  <r>
    <n v="656"/>
    <n v="1495"/>
    <x v="39"/>
    <x v="12"/>
    <x v="0"/>
    <n v="15"/>
    <n v="9"/>
    <s v="Краснодарский край 2022"/>
    <n v="13.7"/>
    <s v="РФ 2022"/>
    <n v="42.8"/>
    <n v="16"/>
    <e v="#N/A"/>
    <s v="F$618"/>
    <s v="F$618:F$661"/>
    <n v="618"/>
    <n v="661"/>
  </r>
  <r>
    <n v="744"/>
    <n v="1496"/>
    <x v="39"/>
    <x v="13"/>
    <x v="0"/>
    <n v="0.3"/>
    <n v="6"/>
    <s v="Краснодарский край 2022"/>
    <n v="0"/>
    <s v="РФ 2022"/>
    <s v="-"/>
    <n v="16"/>
    <n v="31"/>
    <s v="F$706"/>
    <s v="F$706:F$749"/>
    <n v="706"/>
    <n v="749"/>
  </r>
  <r>
    <n v="480"/>
    <n v="1497"/>
    <x v="39"/>
    <x v="14"/>
    <x v="0"/>
    <n v="0.2"/>
    <n v="4"/>
    <s v="Краснодарский край 2022"/>
    <n v="0.2"/>
    <s v="РФ 2022"/>
    <s v="-"/>
    <n v="16"/>
    <n v="36"/>
    <s v="F$442"/>
    <s v="F$442:F$485"/>
    <n v="442"/>
    <n v="485"/>
  </r>
  <r>
    <n v="524"/>
    <n v="1498"/>
    <x v="39"/>
    <x v="15"/>
    <x v="0"/>
    <n v="1.2"/>
    <n v="6"/>
    <s v="Краснодарский край 2022"/>
    <n v="0.6"/>
    <s v="РФ 2022"/>
    <n v="0.2"/>
    <n v="16"/>
    <e v="#N/A"/>
    <s v="F$486"/>
    <s v="F$486:F$529"/>
    <n v="486"/>
    <n v="529"/>
  </r>
  <r>
    <n v="392"/>
    <n v="1499"/>
    <x v="39"/>
    <x v="16"/>
    <x v="0"/>
    <n v="1.5"/>
    <n v="14"/>
    <s v="Краснодарский край 2022"/>
    <n v="1.9"/>
    <s v="РФ 2022"/>
    <n v="1.5"/>
    <n v="16"/>
    <e v="#N/A"/>
    <s v="F$354"/>
    <s v="F$354:F$397"/>
    <n v="354"/>
    <n v="397"/>
  </r>
  <r>
    <n v="128"/>
    <n v="1500"/>
    <x v="39"/>
    <x v="17"/>
    <x v="0"/>
    <n v="1"/>
    <n v="5"/>
    <s v="Краснодарский край 2022"/>
    <n v="1.1000000000000001"/>
    <s v="РФ 2022"/>
    <n v="30.3"/>
    <n v="16"/>
    <e v="#N/A"/>
    <s v="F$90"/>
    <s v="F$90:F$133"/>
    <n v="90"/>
    <n v="133"/>
  </r>
  <r>
    <n v="216"/>
    <n v="1501"/>
    <x v="39"/>
    <x v="18"/>
    <x v="0"/>
    <n v="100"/>
    <n v="1"/>
    <s v="Краснодарский край 2022"/>
    <n v="99.2"/>
    <s v="РФ 2022"/>
    <s v="-"/>
    <n v="16"/>
    <n v="7"/>
    <s v="F$178"/>
    <s v="F$178:F$221"/>
    <n v="178"/>
    <n v="221"/>
  </r>
  <r>
    <n v="1096"/>
    <n v="1502"/>
    <x v="39"/>
    <x v="0"/>
    <x v="1"/>
    <n v="21"/>
    <n v="11"/>
    <s v="Краснодарский край 2023"/>
    <n v="24"/>
    <s v="РФ 2023"/>
    <n v="209.5"/>
    <n v="15"/>
    <e v="#N/A"/>
    <s v="F$1058"/>
    <s v="F$1058:F$1101"/>
    <n v="1058"/>
    <n v="1101"/>
  </r>
  <r>
    <n v="1624"/>
    <n v="1503"/>
    <x v="39"/>
    <x v="1"/>
    <x v="1"/>
    <n v="110619"/>
    <n v="15"/>
    <s v="Краснодарский край 2023"/>
    <n v="131655.9"/>
    <s v="РФ 2023"/>
    <n v="1645476.7"/>
    <n v="15"/>
    <e v="#N/A"/>
    <s v="F$1586"/>
    <s v="F$1586:F$1629"/>
    <n v="1586"/>
    <n v="1629"/>
  </r>
  <r>
    <n v="1140"/>
    <n v="1504"/>
    <x v="39"/>
    <x v="2"/>
    <x v="1"/>
    <n v="0.2"/>
    <n v="3"/>
    <s v="Краснодарский край 2023"/>
    <n v="0.2"/>
    <s v="РФ 2023"/>
    <n v="1E-3"/>
    <n v="15"/>
    <n v="32"/>
    <s v="F$1102"/>
    <s v="F$1102:F$1145"/>
    <n v="1102"/>
    <n v="1145"/>
  </r>
  <r>
    <n v="876"/>
    <n v="1505"/>
    <x v="39"/>
    <x v="3"/>
    <x v="1"/>
    <n v="91"/>
    <n v="14"/>
    <s v="Краснодарский край 2023"/>
    <n v="147.19999999999999"/>
    <s v="РФ 2023"/>
    <n v="2015"/>
    <n v="15"/>
    <e v="#N/A"/>
    <s v="F$838"/>
    <s v="F$838:F$881"/>
    <n v="838"/>
    <n v="881"/>
  </r>
  <r>
    <n v="1668"/>
    <n v="1506"/>
    <x v="39"/>
    <x v="4"/>
    <x v="1"/>
    <n v="2120"/>
    <n v="14"/>
    <s v="Краснодарский край 2023"/>
    <n v="4235.8999999999996"/>
    <s v="РФ 2023"/>
    <n v="45809.4"/>
    <n v="15"/>
    <e v="#N/A"/>
    <s v="F$1630"/>
    <s v="F$1630:F$1673"/>
    <n v="1630"/>
    <n v="1673"/>
  </r>
  <r>
    <n v="920"/>
    <n v="1507"/>
    <x v="39"/>
    <x v="5"/>
    <x v="1"/>
    <n v="2232"/>
    <n v="14"/>
    <s v="Краснодарский край 2023"/>
    <n v="4407.1000000000004"/>
    <s v="РФ 2023"/>
    <n v="48033.8"/>
    <n v="15"/>
    <e v="#N/A"/>
    <s v="F$882"/>
    <s v="F$882:F$925"/>
    <n v="882"/>
    <n v="925"/>
  </r>
  <r>
    <n v="1272"/>
    <n v="1508"/>
    <x v="39"/>
    <x v="6"/>
    <x v="1"/>
    <n v="20.2"/>
    <n v="14"/>
    <s v="Краснодарский край 2023"/>
    <n v="33.5"/>
    <s v="РФ 2023"/>
    <n v="29.2"/>
    <n v="15"/>
    <e v="#N/A"/>
    <s v="F$1234"/>
    <s v="F$1234:F$1277"/>
    <n v="1234"/>
    <n v="1277"/>
  </r>
  <r>
    <n v="1184"/>
    <n v="1509"/>
    <x v="39"/>
    <x v="7"/>
    <x v="1"/>
    <n v="164"/>
    <n v="14"/>
    <s v="Краснодарский край 2023"/>
    <n v="183.4"/>
    <s v="РФ 2023"/>
    <n v="2563.9"/>
    <n v="15"/>
    <e v="#N/A"/>
    <s v="F$1146"/>
    <s v="F$1146:F$1189"/>
    <n v="1146"/>
    <n v="1189"/>
  </r>
  <r>
    <n v="1008"/>
    <n v="1510"/>
    <x v="39"/>
    <x v="8"/>
    <x v="1"/>
    <n v="0.5"/>
    <n v="23"/>
    <s v="Краснодарский край 2023"/>
    <n v="0"/>
    <s v="РФ 2023"/>
    <s v="-"/>
    <n v="15"/>
    <e v="#N/A"/>
    <s v="F$970"/>
    <s v="F$970:F$1013"/>
    <n v="970"/>
    <n v="1013"/>
  </r>
  <r>
    <n v="1404"/>
    <n v="1511"/>
    <x v="39"/>
    <x v="9"/>
    <x v="1"/>
    <n v="29"/>
    <n v="9"/>
    <s v="Краснодарский край 2023"/>
    <n v="28.3"/>
    <s v="РФ 2023"/>
    <s v="-"/>
    <n v="15"/>
    <e v="#N/A"/>
    <s v="F$1366"/>
    <s v="F$1366:F$1409"/>
    <n v="1366"/>
    <n v="1409"/>
  </r>
  <r>
    <n v="1448"/>
    <n v="1512"/>
    <x v="39"/>
    <x v="10"/>
    <x v="1"/>
    <n v="29"/>
    <n v="9"/>
    <s v="Краснодарский край 2023"/>
    <n v="39.1"/>
    <s v="РФ 2023"/>
    <s v="-"/>
    <n v="15"/>
    <e v="#N/A"/>
    <s v="F$1410"/>
    <s v="F$1410:F$1453"/>
    <n v="1410"/>
    <n v="1453"/>
  </r>
  <r>
    <n v="1536"/>
    <n v="1513"/>
    <x v="39"/>
    <x v="11"/>
    <x v="1"/>
    <n v="31"/>
    <n v="21"/>
    <s v="Краснодарский край 2023"/>
    <n v="43.2"/>
    <s v="РФ 2023"/>
    <n v="39.299999999999997"/>
    <n v="15"/>
    <n v="16"/>
    <s v="F$1498"/>
    <s v="F$1498:F$1541"/>
    <n v="1498"/>
    <n v="1541"/>
  </r>
  <r>
    <n v="1492"/>
    <n v="1514"/>
    <x v="39"/>
    <x v="12"/>
    <x v="1"/>
    <n v="1"/>
    <n v="7"/>
    <s v="Краснодарский край 2023"/>
    <n v="2.2000000000000002"/>
    <s v="РФ 2023"/>
    <n v="31.5"/>
    <n v="15"/>
    <e v="#N/A"/>
    <s v="F$1454"/>
    <s v="F$1454:F$1497"/>
    <n v="1454"/>
    <n v="1497"/>
  </r>
  <r>
    <n v="1580"/>
    <n v="1515"/>
    <x v="39"/>
    <x v="13"/>
    <x v="1"/>
    <n v="0.4"/>
    <n v="6"/>
    <s v="Краснодарский край 2023"/>
    <n v="0"/>
    <s v="РФ 2023"/>
    <s v="-"/>
    <n v="15"/>
    <n v="33"/>
    <s v="F$1542"/>
    <s v="F$1542:F$1585"/>
    <n v="1542"/>
    <n v="1585"/>
  </r>
  <r>
    <n v="1316"/>
    <n v="1516"/>
    <x v="39"/>
    <x v="14"/>
    <x v="1"/>
    <n v="0.3"/>
    <n v="3"/>
    <s v="Краснодарский край 2023"/>
    <n v="0.2"/>
    <s v="РФ 2023"/>
    <s v="-"/>
    <n v="15"/>
    <e v="#N/A"/>
    <s v="F$1278"/>
    <s v="F$1278:F$1321"/>
    <n v="1278"/>
    <n v="1321"/>
  </r>
  <r>
    <n v="1360"/>
    <n v="1517"/>
    <x v="39"/>
    <x v="15"/>
    <x v="1"/>
    <n v="0.3"/>
    <n v="4"/>
    <s v="Краснодарский край 2023"/>
    <n v="0.5"/>
    <s v="РФ 2023"/>
    <n v="0.2"/>
    <n v="15"/>
    <n v="28"/>
    <s v="F$1322"/>
    <s v="F$1322:F$1365"/>
    <n v="1322"/>
    <n v="1365"/>
  </r>
  <r>
    <n v="1228"/>
    <n v="1518"/>
    <x v="39"/>
    <x v="16"/>
    <x v="1"/>
    <n v="1.5"/>
    <n v="7"/>
    <s v="Краснодарский край 2023"/>
    <n v="1.4"/>
    <s v="РФ 2023"/>
    <n v="1.6"/>
    <n v="15"/>
    <e v="#N/A"/>
    <s v="F$1190"/>
    <s v="F$1190:F$1233"/>
    <n v="1190"/>
    <n v="1233"/>
  </r>
  <r>
    <n v="964"/>
    <n v="1519"/>
    <x v="39"/>
    <x v="17"/>
    <x v="1"/>
    <n v="1"/>
    <n v="5"/>
    <s v="Краснодарский край 2023"/>
    <n v="1.1000000000000001"/>
    <s v="РФ 2023"/>
    <n v="32.1"/>
    <n v="15"/>
    <n v="26"/>
    <s v="F$926"/>
    <s v="F$926:F$969"/>
    <n v="926"/>
    <n v="969"/>
  </r>
  <r>
    <n v="1052"/>
    <n v="1520"/>
    <x v="39"/>
    <x v="18"/>
    <x v="1"/>
    <n v="100"/>
    <n v="1"/>
    <s v="Краснодарский край 2023"/>
    <n v="99.5"/>
    <s v="РФ 2023"/>
    <s v="-"/>
    <n v="15"/>
    <n v="8"/>
    <s v="F$1014"/>
    <s v="F$1014:F$1057"/>
    <n v="1014"/>
    <n v="1057"/>
  </r>
  <r>
    <n v="261"/>
    <n v="1521"/>
    <x v="40"/>
    <x v="0"/>
    <x v="0"/>
    <n v="30"/>
    <n v="5"/>
    <s v="Краснодарский край 2022"/>
    <n v="24.3"/>
    <s v="РФ 2022"/>
    <n v="235.1"/>
    <n v="5"/>
    <e v="#N/A"/>
    <s v="F$222"/>
    <s v="F$222:F$265"/>
    <n v="222"/>
    <n v="265"/>
  </r>
  <r>
    <n v="789"/>
    <n v="1522"/>
    <x v="40"/>
    <x v="1"/>
    <x v="0"/>
    <n v="125259"/>
    <n v="10"/>
    <s v="Краснодарский край 2022"/>
    <n v="116149"/>
    <s v="РФ 2022"/>
    <n v="1712442.1"/>
    <n v="5"/>
    <e v="#N/A"/>
    <s v="F$750"/>
    <s v="F$750:F$793"/>
    <n v="750"/>
    <n v="793"/>
  </r>
  <r>
    <n v="305"/>
    <n v="1523"/>
    <x v="40"/>
    <x v="2"/>
    <x v="0"/>
    <n v="0.2"/>
    <n v="3"/>
    <s v="Краснодарский край 2022"/>
    <n v="0.2"/>
    <s v="РФ 2022"/>
    <n v="2E-3"/>
    <n v="5"/>
    <n v="34"/>
    <s v="F$266"/>
    <s v="F$266:F$309"/>
    <n v="266"/>
    <n v="309"/>
  </r>
  <r>
    <n v="41"/>
    <n v="1524"/>
    <x v="40"/>
    <x v="3"/>
    <x v="0"/>
    <n v="182"/>
    <n v="7"/>
    <s v="Краснодарский край 2022"/>
    <n v="154.69999999999999"/>
    <s v="РФ 2022"/>
    <n v="2237.9"/>
    <n v="5"/>
    <e v="#N/A"/>
    <s v="F$2"/>
    <s v="F$2:F$45"/>
    <n v="2"/>
    <n v="45"/>
  </r>
  <r>
    <n v="833"/>
    <n v="1525"/>
    <x v="40"/>
    <x v="4"/>
    <x v="0"/>
    <n v="4007"/>
    <n v="6"/>
    <s v="Краснодарский край 2022"/>
    <n v="3901.3"/>
    <s v="РФ 2022"/>
    <n v="44096.6"/>
    <n v="5"/>
    <e v="#N/A"/>
    <s v="F$794"/>
    <s v="F$794:F$837"/>
    <n v="794"/>
    <n v="837"/>
  </r>
  <r>
    <n v="85"/>
    <n v="1526"/>
    <x v="40"/>
    <x v="5"/>
    <x v="0"/>
    <n v="4219"/>
    <n v="6"/>
    <s v="Краснодарский край 2022"/>
    <n v="4080.4"/>
    <s v="РФ 2022"/>
    <n v="46569.599999999999"/>
    <n v="5"/>
    <e v="#N/A"/>
    <s v="F$46"/>
    <s v="F$46:F$89"/>
    <n v="46"/>
    <n v="89"/>
  </r>
  <r>
    <n v="437"/>
    <n v="1527"/>
    <x v="40"/>
    <x v="6"/>
    <x v="0"/>
    <n v="33.700000000000003"/>
    <n v="6"/>
    <s v="Краснодарский край 2022"/>
    <n v="35.1"/>
    <s v="РФ 2022"/>
    <n v="27.2"/>
    <n v="5"/>
    <e v="#N/A"/>
    <s v="F$398"/>
    <s v="F$398:F$441"/>
    <n v="398"/>
    <n v="441"/>
  </r>
  <r>
    <n v="349"/>
    <n v="1528"/>
    <x v="40"/>
    <x v="7"/>
    <x v="0"/>
    <n v="242"/>
    <n v="9"/>
    <s v="Краснодарский край 2022"/>
    <n v="225.2"/>
    <s v="РФ 2022"/>
    <n v="2573.6"/>
    <n v="5"/>
    <e v="#N/A"/>
    <s v="F$310"/>
    <s v="F$310:F$353"/>
    <n v="310"/>
    <n v="353"/>
  </r>
  <r>
    <n v="173"/>
    <n v="1529"/>
    <x v="40"/>
    <x v="8"/>
    <x v="0"/>
    <n v="0.64"/>
    <n v="18"/>
    <s v="Краснодарский край 2022"/>
    <n v="0"/>
    <s v="РФ 2022"/>
    <s v="-"/>
    <n v="5"/>
    <n v="31"/>
    <s v="F$134"/>
    <s v="F$134:F$177"/>
    <n v="134"/>
    <n v="177"/>
  </r>
  <r>
    <n v="569"/>
    <n v="1530"/>
    <x v="40"/>
    <x v="9"/>
    <x v="0"/>
    <n v="38"/>
    <n v="3"/>
    <s v="Краснодарский край 2022"/>
    <n v="25.4"/>
    <s v="РФ 2022"/>
    <s v="-"/>
    <n v="5"/>
    <e v="#N/A"/>
    <s v="F$530"/>
    <s v="F$530:F$573"/>
    <n v="530"/>
    <n v="573"/>
  </r>
  <r>
    <n v="613"/>
    <n v="1531"/>
    <x v="40"/>
    <x v="10"/>
    <x v="0"/>
    <n v="74"/>
    <n v="8"/>
    <s v="Краснодарский край 2022"/>
    <n v="62.9"/>
    <s v="РФ 2022"/>
    <s v="-"/>
    <n v="5"/>
    <e v="#N/A"/>
    <s v="F$574"/>
    <s v="F$574:F$617"/>
    <n v="574"/>
    <n v="617"/>
  </r>
  <r>
    <n v="701"/>
    <n v="1532"/>
    <x v="40"/>
    <x v="11"/>
    <x v="0"/>
    <n v="43"/>
    <n v="8"/>
    <s v="Краснодарский край 2022"/>
    <n v="32.1"/>
    <s v="РФ 2022"/>
    <n v="35.9"/>
    <n v="5"/>
    <e v="#N/A"/>
    <s v="F$662"/>
    <s v="F$662:F$705"/>
    <n v="662"/>
    <n v="705"/>
  </r>
  <r>
    <n v="657"/>
    <n v="1533"/>
    <x v="40"/>
    <x v="12"/>
    <x v="0"/>
    <n v="17"/>
    <n v="8"/>
    <s v="Краснодарский край 2022"/>
    <n v="13.7"/>
    <s v="РФ 2022"/>
    <n v="42.8"/>
    <n v="5"/>
    <e v="#N/A"/>
    <s v="F$618"/>
    <s v="F$618:F$661"/>
    <n v="618"/>
    <n v="661"/>
  </r>
  <r>
    <n v="745"/>
    <n v="1534"/>
    <x v="40"/>
    <x v="13"/>
    <x v="0"/>
    <n v="0.5"/>
    <n v="4"/>
    <s v="Краснодарский край 2022"/>
    <n v="0"/>
    <s v="РФ 2022"/>
    <s v="-"/>
    <n v="5"/>
    <e v="#N/A"/>
    <s v="F$706"/>
    <s v="F$706:F$749"/>
    <n v="706"/>
    <n v="749"/>
  </r>
  <r>
    <n v="481"/>
    <n v="1535"/>
    <x v="40"/>
    <x v="14"/>
    <x v="0"/>
    <n v="0.3"/>
    <n v="3"/>
    <s v="Краснодарский край 2022"/>
    <n v="0.2"/>
    <s v="РФ 2022"/>
    <s v="-"/>
    <n v="5"/>
    <e v="#N/A"/>
    <s v="F$442"/>
    <s v="F$442:F$485"/>
    <n v="442"/>
    <n v="485"/>
  </r>
  <r>
    <n v="525"/>
    <n v="1536"/>
    <x v="40"/>
    <x v="15"/>
    <x v="0"/>
    <n v="1.3"/>
    <n v="5"/>
    <s v="Краснодарский край 2022"/>
    <n v="0.6"/>
    <s v="РФ 2022"/>
    <n v="0.2"/>
    <n v="5"/>
    <n v="28"/>
    <s v="F$486"/>
    <s v="F$486:F$529"/>
    <n v="486"/>
    <n v="529"/>
  </r>
  <r>
    <n v="393"/>
    <n v="1537"/>
    <x v="40"/>
    <x v="16"/>
    <x v="0"/>
    <n v="1.9"/>
    <n v="10"/>
    <s v="Краснодарский край 2022"/>
    <n v="1.9"/>
    <s v="РФ 2022"/>
    <n v="1.5"/>
    <n v="5"/>
    <e v="#N/A"/>
    <s v="F$354"/>
    <s v="F$354:F$397"/>
    <n v="354"/>
    <n v="397"/>
  </r>
  <r>
    <n v="129"/>
    <n v="1538"/>
    <x v="40"/>
    <x v="17"/>
    <x v="0"/>
    <n v="1"/>
    <n v="5"/>
    <s v="Краснодарский край 2022"/>
    <n v="1.1000000000000001"/>
    <s v="РФ 2022"/>
    <n v="30.3"/>
    <n v="5"/>
    <e v="#N/A"/>
    <s v="F$90"/>
    <s v="F$90:F$133"/>
    <n v="90"/>
    <n v="133"/>
  </r>
  <r>
    <n v="217"/>
    <n v="1539"/>
    <x v="40"/>
    <x v="18"/>
    <x v="0"/>
    <n v="100"/>
    <n v="1"/>
    <s v="Краснодарский край 2022"/>
    <n v="99.2"/>
    <s v="РФ 2022"/>
    <s v="-"/>
    <n v="5"/>
    <n v="7"/>
    <s v="F$178"/>
    <s v="F$178:F$221"/>
    <n v="178"/>
    <n v="221"/>
  </r>
  <r>
    <n v="1097"/>
    <n v="1540"/>
    <x v="40"/>
    <x v="0"/>
    <x v="1"/>
    <n v="30"/>
    <n v="4"/>
    <s v="Краснодарский край 2023"/>
    <n v="24"/>
    <s v="РФ 2023"/>
    <n v="209.5"/>
    <n v="6"/>
    <e v="#N/A"/>
    <s v="F$1058"/>
    <s v="F$1058:F$1101"/>
    <n v="1058"/>
    <n v="1101"/>
  </r>
  <r>
    <n v="1625"/>
    <n v="1541"/>
    <x v="40"/>
    <x v="1"/>
    <x v="1"/>
    <n v="124707.00000000001"/>
    <n v="11"/>
    <s v="Краснодарский край 2023"/>
    <n v="131655.9"/>
    <s v="РФ 2023"/>
    <n v="1645476.7"/>
    <n v="6"/>
    <e v="#N/A"/>
    <s v="F$1586"/>
    <s v="F$1586:F$1629"/>
    <n v="1586"/>
    <n v="1629"/>
  </r>
  <r>
    <n v="1141"/>
    <n v="1542"/>
    <x v="40"/>
    <x v="2"/>
    <x v="1"/>
    <n v="0.2"/>
    <n v="3"/>
    <s v="Краснодарский край 2023"/>
    <n v="0.2"/>
    <s v="РФ 2023"/>
    <n v="1E-3"/>
    <n v="6"/>
    <n v="32"/>
    <s v="F$1102"/>
    <s v="F$1102:F$1145"/>
    <n v="1102"/>
    <n v="1145"/>
  </r>
  <r>
    <n v="877"/>
    <n v="1543"/>
    <x v="40"/>
    <x v="3"/>
    <x v="1"/>
    <n v="172"/>
    <n v="7"/>
    <s v="Краснодарский край 2023"/>
    <n v="147.19999999999999"/>
    <s v="РФ 2023"/>
    <n v="2015"/>
    <n v="6"/>
    <e v="#N/A"/>
    <s v="F$838"/>
    <s v="F$838:F$881"/>
    <n v="838"/>
    <n v="881"/>
  </r>
  <r>
    <n v="1669"/>
    <n v="1544"/>
    <x v="40"/>
    <x v="4"/>
    <x v="1"/>
    <n v="4655"/>
    <n v="6"/>
    <s v="Краснодарский край 2023"/>
    <n v="4235.8999999999996"/>
    <s v="РФ 2023"/>
    <n v="45809.4"/>
    <n v="6"/>
    <e v="#N/A"/>
    <s v="F$1630"/>
    <s v="F$1630:F$1673"/>
    <n v="1630"/>
    <n v="1673"/>
  </r>
  <r>
    <n v="921"/>
    <n v="1545"/>
    <x v="40"/>
    <x v="5"/>
    <x v="1"/>
    <n v="4857"/>
    <n v="6"/>
    <s v="Краснодарский край 2023"/>
    <n v="4407.1000000000004"/>
    <s v="РФ 2023"/>
    <n v="48033.8"/>
    <n v="6"/>
    <e v="#N/A"/>
    <s v="F$882"/>
    <s v="F$882:F$925"/>
    <n v="882"/>
    <n v="925"/>
  </r>
  <r>
    <n v="1273"/>
    <n v="1546"/>
    <x v="40"/>
    <x v="6"/>
    <x v="1"/>
    <n v="38.9"/>
    <n v="5"/>
    <s v="Краснодарский край 2023"/>
    <n v="33.5"/>
    <s v="РФ 2023"/>
    <n v="29.2"/>
    <n v="6"/>
    <e v="#N/A"/>
    <s v="F$1234"/>
    <s v="F$1234:F$1277"/>
    <n v="1234"/>
    <n v="1277"/>
  </r>
  <r>
    <n v="1185"/>
    <n v="1547"/>
    <x v="40"/>
    <x v="7"/>
    <x v="1"/>
    <n v="212"/>
    <n v="10"/>
    <s v="Краснодарский край 2023"/>
    <n v="183.4"/>
    <s v="РФ 2023"/>
    <n v="2563.9"/>
    <n v="6"/>
    <e v="#N/A"/>
    <s v="F$1146"/>
    <s v="F$1146:F$1189"/>
    <n v="1146"/>
    <n v="1189"/>
  </r>
  <r>
    <n v="1009"/>
    <n v="1548"/>
    <x v="40"/>
    <x v="8"/>
    <x v="1"/>
    <n v="0.65"/>
    <n v="16"/>
    <s v="Краснодарский край 2023"/>
    <n v="0"/>
    <s v="РФ 2023"/>
    <s v="-"/>
    <n v="6"/>
    <e v="#N/A"/>
    <s v="F$970"/>
    <s v="F$970:F$1013"/>
    <n v="970"/>
    <n v="1013"/>
  </r>
  <r>
    <n v="1405"/>
    <n v="1549"/>
    <x v="40"/>
    <x v="9"/>
    <x v="1"/>
    <n v="37"/>
    <n v="4"/>
    <s v="Краснодарский край 2023"/>
    <n v="28.3"/>
    <s v="РФ 2023"/>
    <s v="-"/>
    <n v="6"/>
    <n v="11"/>
    <s v="F$1366"/>
    <s v="F$1366:F$1409"/>
    <n v="1366"/>
    <n v="1409"/>
  </r>
  <r>
    <n v="1449"/>
    <n v="1550"/>
    <x v="40"/>
    <x v="10"/>
    <x v="1"/>
    <n v="37"/>
    <n v="4"/>
    <s v="Краснодарский край 2023"/>
    <n v="39.1"/>
    <s v="РФ 2023"/>
    <s v="-"/>
    <n v="6"/>
    <e v="#N/A"/>
    <s v="F$1410"/>
    <s v="F$1410:F$1453"/>
    <n v="1410"/>
    <n v="1453"/>
  </r>
  <r>
    <n v="1537"/>
    <n v="1551"/>
    <x v="40"/>
    <x v="11"/>
    <x v="1"/>
    <n v="43"/>
    <n v="14"/>
    <s v="Краснодарский край 2023"/>
    <n v="43.2"/>
    <s v="РФ 2023"/>
    <n v="39.299999999999997"/>
    <n v="6"/>
    <n v="13"/>
    <s v="F$1498"/>
    <s v="F$1498:F$1541"/>
    <n v="1498"/>
    <n v="1541"/>
  </r>
  <r>
    <n v="1493"/>
    <n v="1552"/>
    <x v="40"/>
    <x v="12"/>
    <x v="1"/>
    <n v="2"/>
    <n v="6"/>
    <s v="Краснодарский край 2023"/>
    <n v="2.2000000000000002"/>
    <s v="РФ 2023"/>
    <n v="31.5"/>
    <n v="6"/>
    <e v="#N/A"/>
    <s v="F$1454"/>
    <s v="F$1454:F$1497"/>
    <n v="1454"/>
    <n v="1497"/>
  </r>
  <r>
    <n v="1581"/>
    <n v="1553"/>
    <x v="40"/>
    <x v="13"/>
    <x v="1"/>
    <n v="1"/>
    <n v="2"/>
    <s v="Краснодарский край 2023"/>
    <n v="0"/>
    <s v="РФ 2023"/>
    <s v="-"/>
    <n v="6"/>
    <n v="30"/>
    <s v="F$1542"/>
    <s v="F$1542:F$1585"/>
    <n v="1542"/>
    <n v="1585"/>
  </r>
  <r>
    <n v="1317"/>
    <n v="1554"/>
    <x v="40"/>
    <x v="14"/>
    <x v="1"/>
    <n v="0.3"/>
    <n v="3"/>
    <s v="Краснодарский край 2023"/>
    <n v="0.2"/>
    <s v="РФ 2023"/>
    <s v="-"/>
    <n v="6"/>
    <e v="#N/A"/>
    <s v="F$1278"/>
    <s v="F$1278:F$1321"/>
    <n v="1278"/>
    <n v="1321"/>
  </r>
  <r>
    <n v="1361"/>
    <n v="1555"/>
    <x v="40"/>
    <x v="15"/>
    <x v="1"/>
    <n v="0.4"/>
    <n v="3"/>
    <s v="Краснодарский край 2023"/>
    <n v="0.5"/>
    <s v="РФ 2023"/>
    <n v="0.2"/>
    <n v="6"/>
    <n v="27"/>
    <s v="F$1322"/>
    <s v="F$1322:F$1365"/>
    <n v="1322"/>
    <n v="1365"/>
  </r>
  <r>
    <n v="1229"/>
    <n v="1556"/>
    <x v="40"/>
    <x v="16"/>
    <x v="1"/>
    <n v="1.7"/>
    <n v="5"/>
    <s v="Краснодарский край 2023"/>
    <n v="1.4"/>
    <s v="РФ 2023"/>
    <n v="1.6"/>
    <n v="6"/>
    <e v="#N/A"/>
    <s v="F$1190"/>
    <s v="F$1190:F$1233"/>
    <n v="1190"/>
    <n v="1233"/>
  </r>
  <r>
    <n v="965"/>
    <n v="1557"/>
    <x v="40"/>
    <x v="17"/>
    <x v="1"/>
    <n v="1"/>
    <n v="5"/>
    <s v="Краснодарский край 2023"/>
    <n v="1.1000000000000001"/>
    <s v="РФ 2023"/>
    <n v="32.1"/>
    <n v="6"/>
    <n v="26"/>
    <s v="F$926"/>
    <s v="F$926:F$969"/>
    <n v="926"/>
    <n v="969"/>
  </r>
  <r>
    <n v="1053"/>
    <n v="1558"/>
    <x v="40"/>
    <x v="18"/>
    <x v="1"/>
    <n v="100"/>
    <n v="1"/>
    <s v="Краснодарский край 2023"/>
    <n v="99.5"/>
    <s v="РФ 2023"/>
    <s v="-"/>
    <n v="6"/>
    <n v="8"/>
    <s v="F$1014"/>
    <s v="F$1014:F$1057"/>
    <n v="1014"/>
    <n v="1057"/>
  </r>
  <r>
    <n v="262"/>
    <n v="1559"/>
    <x v="41"/>
    <x v="0"/>
    <x v="0"/>
    <n v="13"/>
    <n v="19"/>
    <s v="Краснодарский край 2022"/>
    <n v="24.3"/>
    <s v="РФ 2022"/>
    <n v="235.1"/>
    <n v="42"/>
    <e v="#N/A"/>
    <s v="F$222"/>
    <s v="F$222:F$265"/>
    <n v="222"/>
    <n v="265"/>
  </r>
  <r>
    <n v="790"/>
    <n v="1560"/>
    <x v="41"/>
    <x v="1"/>
    <x v="0"/>
    <n v="39358"/>
    <n v="41"/>
    <s v="Краснодарский край 2022"/>
    <n v="116149"/>
    <s v="РФ 2022"/>
    <n v="1712442.1"/>
    <n v="42"/>
    <e v="#N/A"/>
    <s v="F$750"/>
    <s v="F$750:F$793"/>
    <n v="750"/>
    <n v="793"/>
  </r>
  <r>
    <n v="306"/>
    <n v="1561"/>
    <x v="41"/>
    <x v="2"/>
    <x v="0"/>
    <n v="0.3"/>
    <n v="2"/>
    <s v="Краснодарский край 2022"/>
    <n v="0.2"/>
    <s v="РФ 2022"/>
    <n v="2E-3"/>
    <n v="42"/>
    <n v="33"/>
    <s v="F$266"/>
    <s v="F$266:F$309"/>
    <n v="266"/>
    <n v="309"/>
  </r>
  <r>
    <n v="42"/>
    <n v="1562"/>
    <x v="41"/>
    <x v="3"/>
    <x v="0"/>
    <n v="27"/>
    <n v="40"/>
    <s v="Краснодарский край 2022"/>
    <n v="154.69999999999999"/>
    <s v="РФ 2022"/>
    <n v="2237.9"/>
    <n v="42"/>
    <n v="18"/>
    <s v="F$2"/>
    <s v="F$2:F$45"/>
    <n v="2"/>
    <n v="45"/>
  </r>
  <r>
    <n v="834"/>
    <n v="1563"/>
    <x v="41"/>
    <x v="4"/>
    <x v="0"/>
    <n v="398"/>
    <n v="43"/>
    <s v="Краснодарский край 2022"/>
    <n v="3901.3"/>
    <s v="РФ 2022"/>
    <n v="44096.6"/>
    <n v="42"/>
    <e v="#N/A"/>
    <s v="F$794"/>
    <s v="F$794:F$837"/>
    <n v="794"/>
    <n v="837"/>
  </r>
  <r>
    <n v="86"/>
    <n v="1564"/>
    <x v="41"/>
    <x v="5"/>
    <x v="0"/>
    <n v="438"/>
    <n v="44"/>
    <s v="Краснодарский край 2022"/>
    <n v="4080.4"/>
    <s v="РФ 2022"/>
    <n v="46569.599999999999"/>
    <n v="42"/>
    <e v="#N/A"/>
    <s v="F$46"/>
    <s v="F$46:F$89"/>
    <n v="46"/>
    <n v="89"/>
  </r>
  <r>
    <n v="438"/>
    <n v="1565"/>
    <x v="41"/>
    <x v="6"/>
    <x v="0"/>
    <n v="11.1"/>
    <n v="36"/>
    <s v="Краснодарский край 2022"/>
    <n v="35.1"/>
    <s v="РФ 2022"/>
    <n v="27.2"/>
    <n v="42"/>
    <e v="#N/A"/>
    <s v="F$398"/>
    <s v="F$398:F$441"/>
    <n v="398"/>
    <n v="441"/>
  </r>
  <r>
    <n v="350"/>
    <n v="1566"/>
    <x v="41"/>
    <x v="7"/>
    <x v="0"/>
    <n v="71"/>
    <n v="38"/>
    <s v="Краснодарский край 2022"/>
    <n v="225.2"/>
    <s v="РФ 2022"/>
    <n v="2573.6"/>
    <n v="42"/>
    <n v="21"/>
    <s v="F$310"/>
    <s v="F$310:F$353"/>
    <n v="310"/>
    <n v="353"/>
  </r>
  <r>
    <n v="174"/>
    <n v="1567"/>
    <x v="41"/>
    <x v="8"/>
    <x v="0"/>
    <n v="0.66"/>
    <n v="16"/>
    <s v="Краснодарский край 2022"/>
    <n v="0"/>
    <s v="РФ 2022"/>
    <s v="-"/>
    <n v="42"/>
    <e v="#N/A"/>
    <s v="F$134"/>
    <s v="F$134:F$177"/>
    <n v="134"/>
    <n v="177"/>
  </r>
  <r>
    <n v="570"/>
    <n v="1568"/>
    <x v="41"/>
    <x v="9"/>
    <x v="0"/>
    <n v="16"/>
    <n v="20"/>
    <s v="Краснодарский край 2022"/>
    <n v="25.4"/>
    <s v="РФ 2022"/>
    <s v="-"/>
    <n v="42"/>
    <e v="#N/A"/>
    <s v="F$530"/>
    <s v="F$530:F$573"/>
    <n v="530"/>
    <n v="573"/>
  </r>
  <r>
    <n v="614"/>
    <n v="1569"/>
    <x v="41"/>
    <x v="10"/>
    <x v="0"/>
    <n v="28"/>
    <n v="28"/>
    <s v="Краснодарский край 2022"/>
    <n v="62.9"/>
    <s v="РФ 2022"/>
    <s v="-"/>
    <n v="42"/>
    <n v="20"/>
    <s v="F$574"/>
    <s v="F$574:F$617"/>
    <n v="574"/>
    <n v="617"/>
  </r>
  <r>
    <n v="702"/>
    <n v="1570"/>
    <x v="41"/>
    <x v="11"/>
    <x v="0"/>
    <n v="17"/>
    <n v="22"/>
    <s v="Краснодарский край 2022"/>
    <n v="32.1"/>
    <s v="РФ 2022"/>
    <n v="35.9"/>
    <n v="42"/>
    <n v="16"/>
    <s v="F$662"/>
    <s v="F$662:F$705"/>
    <n v="662"/>
    <n v="705"/>
  </r>
  <r>
    <n v="658"/>
    <n v="1571"/>
    <x v="41"/>
    <x v="12"/>
    <x v="0"/>
    <n v="3"/>
    <n v="21"/>
    <s v="Краснодарский край 2022"/>
    <n v="13.7"/>
    <s v="РФ 2022"/>
    <n v="42.8"/>
    <n v="42"/>
    <e v="#N/A"/>
    <s v="F$618"/>
    <s v="F$618:F$661"/>
    <n v="618"/>
    <n v="661"/>
  </r>
  <r>
    <n v="746"/>
    <n v="1572"/>
    <x v="41"/>
    <x v="13"/>
    <x v="0"/>
    <n v="0.2"/>
    <n v="7"/>
    <s v="Краснодарский край 2022"/>
    <n v="0"/>
    <s v="РФ 2022"/>
    <s v="-"/>
    <n v="42"/>
    <n v="32"/>
    <s v="F$706"/>
    <s v="F$706:F$749"/>
    <n v="706"/>
    <n v="749"/>
  </r>
  <r>
    <n v="482"/>
    <n v="1573"/>
    <x v="41"/>
    <x v="14"/>
    <x v="0"/>
    <n v="0.4"/>
    <n v="2"/>
    <s v="Краснодарский край 2022"/>
    <n v="0.2"/>
    <s v="РФ 2022"/>
    <s v="-"/>
    <n v="42"/>
    <e v="#N/A"/>
    <s v="F$442"/>
    <s v="F$442:F$485"/>
    <n v="442"/>
    <n v="485"/>
  </r>
  <r>
    <n v="526"/>
    <n v="1574"/>
    <x v="41"/>
    <x v="15"/>
    <x v="0"/>
    <n v="1.5"/>
    <n v="3"/>
    <s v="Краснодарский край 2022"/>
    <n v="0.6"/>
    <s v="РФ 2022"/>
    <n v="0.2"/>
    <n v="42"/>
    <e v="#N/A"/>
    <s v="F$486"/>
    <s v="F$486:F$529"/>
    <n v="486"/>
    <n v="529"/>
  </r>
  <r>
    <n v="394"/>
    <n v="1575"/>
    <x v="41"/>
    <x v="16"/>
    <x v="0"/>
    <n v="1.8"/>
    <n v="11"/>
    <s v="Краснодарский край 2022"/>
    <n v="1.9"/>
    <s v="РФ 2022"/>
    <n v="1.5"/>
    <n v="42"/>
    <e v="#N/A"/>
    <s v="F$354"/>
    <s v="F$354:F$397"/>
    <n v="354"/>
    <n v="397"/>
  </r>
  <r>
    <n v="130"/>
    <n v="1576"/>
    <x v="41"/>
    <x v="17"/>
    <x v="0"/>
    <n v="0"/>
    <n v="6"/>
    <s v="Краснодарский край 2022"/>
    <n v="1.1000000000000001"/>
    <s v="РФ 2022"/>
    <n v="30.3"/>
    <n v="42"/>
    <n v="33"/>
    <s v="F$90"/>
    <s v="F$90:F$133"/>
    <n v="90"/>
    <n v="133"/>
  </r>
  <r>
    <n v="218"/>
    <n v="1577"/>
    <x v="41"/>
    <x v="18"/>
    <x v="0"/>
    <n v="100"/>
    <n v="1"/>
    <s v="Краснодарский край 2022"/>
    <n v="99.2"/>
    <s v="РФ 2022"/>
    <s v="-"/>
    <n v="42"/>
    <n v="7"/>
    <s v="F$178"/>
    <s v="F$178:F$221"/>
    <n v="178"/>
    <n v="221"/>
  </r>
  <r>
    <n v="1098"/>
    <n v="1578"/>
    <x v="41"/>
    <x v="0"/>
    <x v="1"/>
    <n v="13"/>
    <n v="17"/>
    <s v="Краснодарский край 2023"/>
    <n v="24"/>
    <s v="РФ 2023"/>
    <n v="209.5"/>
    <n v="39"/>
    <e v="#N/A"/>
    <s v="F$1058"/>
    <s v="F$1058:F$1101"/>
    <n v="1058"/>
    <n v="1101"/>
  </r>
  <r>
    <n v="1626"/>
    <n v="1579"/>
    <x v="41"/>
    <x v="1"/>
    <x v="1"/>
    <n v="39294"/>
    <n v="41"/>
    <s v="Краснодарский край 2023"/>
    <n v="131655.9"/>
    <s v="РФ 2023"/>
    <n v="1645476.7"/>
    <n v="39"/>
    <e v="#N/A"/>
    <s v="F$1586"/>
    <s v="F$1586:F$1629"/>
    <n v="1586"/>
    <n v="1629"/>
  </r>
  <r>
    <n v="1142"/>
    <n v="1580"/>
    <x v="41"/>
    <x v="2"/>
    <x v="1"/>
    <n v="0.3"/>
    <n v="2"/>
    <s v="Краснодарский край 2023"/>
    <n v="0.2"/>
    <s v="РФ 2023"/>
    <n v="1E-3"/>
    <n v="39"/>
    <n v="31"/>
    <s v="F$1102"/>
    <s v="F$1102:F$1145"/>
    <n v="1102"/>
    <n v="1145"/>
  </r>
  <r>
    <n v="878"/>
    <n v="1581"/>
    <x v="41"/>
    <x v="3"/>
    <x v="1"/>
    <n v="24"/>
    <n v="39"/>
    <s v="Краснодарский край 2023"/>
    <n v="147.19999999999999"/>
    <s v="РФ 2023"/>
    <n v="2015"/>
    <n v="39"/>
    <e v="#N/A"/>
    <s v="F$838"/>
    <s v="F$838:F$881"/>
    <n v="838"/>
    <n v="881"/>
  </r>
  <r>
    <n v="1670"/>
    <n v="1582"/>
    <x v="41"/>
    <x v="4"/>
    <x v="1"/>
    <n v="433"/>
    <n v="43"/>
    <s v="Краснодарский край 2023"/>
    <n v="4235.8999999999996"/>
    <s v="РФ 2023"/>
    <n v="45809.4"/>
    <n v="39"/>
    <e v="#N/A"/>
    <s v="F$1630"/>
    <s v="F$1630:F$1673"/>
    <n v="1630"/>
    <n v="1673"/>
  </r>
  <r>
    <n v="922"/>
    <n v="1583"/>
    <x v="41"/>
    <x v="5"/>
    <x v="1"/>
    <n v="470"/>
    <n v="43"/>
    <s v="Краснодарский край 2023"/>
    <n v="4407.1000000000004"/>
    <s v="РФ 2023"/>
    <n v="48033.8"/>
    <n v="39"/>
    <e v="#N/A"/>
    <s v="F$882"/>
    <s v="F$882:F$925"/>
    <n v="882"/>
    <n v="925"/>
  </r>
  <r>
    <n v="1274"/>
    <n v="1584"/>
    <x v="41"/>
    <x v="6"/>
    <x v="1"/>
    <n v="12"/>
    <n v="39"/>
    <s v="Краснодарский край 2023"/>
    <n v="33.5"/>
    <s v="РФ 2023"/>
    <n v="29.2"/>
    <n v="39"/>
    <e v="#N/A"/>
    <s v="F$1234"/>
    <s v="F$1234:F$1277"/>
    <n v="1234"/>
    <n v="1277"/>
  </r>
  <r>
    <n v="1186"/>
    <n v="1585"/>
    <x v="41"/>
    <x v="7"/>
    <x v="1"/>
    <n v="42"/>
    <n v="41"/>
    <s v="Краснодарский край 2023"/>
    <n v="183.4"/>
    <s v="РФ 2023"/>
    <n v="2563.9"/>
    <n v="39"/>
    <e v="#N/A"/>
    <s v="F$1146"/>
    <s v="F$1146:F$1189"/>
    <n v="1146"/>
    <n v="1189"/>
  </r>
  <r>
    <n v="1010"/>
    <n v="1586"/>
    <x v="41"/>
    <x v="8"/>
    <x v="1"/>
    <n v="0.68"/>
    <n v="13"/>
    <s v="Краснодарский край 2023"/>
    <n v="0"/>
    <s v="РФ 2023"/>
    <s v="-"/>
    <n v="39"/>
    <e v="#N/A"/>
    <s v="F$970"/>
    <s v="F$970:F$1013"/>
    <n v="970"/>
    <n v="1013"/>
  </r>
  <r>
    <n v="1406"/>
    <n v="1587"/>
    <x v="41"/>
    <x v="9"/>
    <x v="1"/>
    <n v="18"/>
    <n v="18"/>
    <s v="Краснодарский край 2023"/>
    <n v="28.3"/>
    <s v="РФ 2023"/>
    <s v="-"/>
    <n v="39"/>
    <e v="#N/A"/>
    <s v="F$1366"/>
    <s v="F$1366:F$1409"/>
    <n v="1366"/>
    <n v="1409"/>
  </r>
  <r>
    <n v="1450"/>
    <n v="1588"/>
    <x v="41"/>
    <x v="10"/>
    <x v="1"/>
    <n v="18"/>
    <n v="18"/>
    <s v="Краснодарский край 2023"/>
    <n v="39.1"/>
    <s v="РФ 2023"/>
    <s v="-"/>
    <n v="39"/>
    <e v="#N/A"/>
    <s v="F$1410"/>
    <s v="F$1410:F$1453"/>
    <n v="1410"/>
    <n v="1453"/>
  </r>
  <r>
    <n v="1538"/>
    <n v="1589"/>
    <x v="41"/>
    <x v="11"/>
    <x v="1"/>
    <n v="17"/>
    <n v="30"/>
    <s v="Краснодарский край 2023"/>
    <n v="43.2"/>
    <s v="РФ 2023"/>
    <n v="39.299999999999997"/>
    <n v="39"/>
    <n v="21"/>
    <s v="F$1498"/>
    <s v="F$1498:F$1541"/>
    <n v="1498"/>
    <n v="1541"/>
  </r>
  <r>
    <n v="1494"/>
    <n v="1590"/>
    <x v="41"/>
    <x v="12"/>
    <x v="1"/>
    <n v="0"/>
    <n v="8"/>
    <s v="Краснодарский край 2023"/>
    <n v="2.2000000000000002"/>
    <s v="РФ 2023"/>
    <n v="31.5"/>
    <n v="39"/>
    <n v="34"/>
    <s v="F$1454"/>
    <s v="F$1454:F$1497"/>
    <n v="1454"/>
    <n v="1497"/>
  </r>
  <r>
    <n v="1582"/>
    <n v="1591"/>
    <x v="41"/>
    <x v="13"/>
    <x v="1"/>
    <n v="0.3"/>
    <n v="7"/>
    <s v="Краснодарский край 2023"/>
    <n v="0"/>
    <s v="РФ 2023"/>
    <s v="-"/>
    <n v="39"/>
    <n v="34"/>
    <s v="F$1542"/>
    <s v="F$1542:F$1585"/>
    <n v="1542"/>
    <n v="1585"/>
  </r>
  <r>
    <n v="1318"/>
    <n v="1592"/>
    <x v="41"/>
    <x v="14"/>
    <x v="1"/>
    <n v="0.5"/>
    <n v="1"/>
    <s v="Краснодарский край 2023"/>
    <n v="0.2"/>
    <s v="РФ 2023"/>
    <s v="-"/>
    <n v="39"/>
    <e v="#N/A"/>
    <s v="F$1278"/>
    <s v="F$1278:F$1321"/>
    <n v="1278"/>
    <n v="1321"/>
  </r>
  <r>
    <n v="1362"/>
    <n v="1593"/>
    <x v="41"/>
    <x v="15"/>
    <x v="1"/>
    <n v="0.4"/>
    <n v="3"/>
    <s v="Краснодарский край 2023"/>
    <n v="0.5"/>
    <s v="РФ 2023"/>
    <n v="0.2"/>
    <n v="39"/>
    <n v="27"/>
    <s v="F$1322"/>
    <s v="F$1322:F$1365"/>
    <n v="1322"/>
    <n v="1365"/>
  </r>
  <r>
    <n v="1230"/>
    <n v="1594"/>
    <x v="41"/>
    <x v="16"/>
    <x v="1"/>
    <n v="1.1000000000000001"/>
    <n v="11"/>
    <s v="Краснодарский край 2023"/>
    <n v="1.4"/>
    <s v="РФ 2023"/>
    <n v="1.6"/>
    <n v="39"/>
    <n v="27"/>
    <s v="F$1190"/>
    <s v="F$1190:F$1233"/>
    <n v="1190"/>
    <n v="1233"/>
  </r>
  <r>
    <n v="966"/>
    <n v="1595"/>
    <x v="41"/>
    <x v="17"/>
    <x v="1"/>
    <n v="0"/>
    <n v="6"/>
    <s v="Краснодарский край 2023"/>
    <n v="1.1000000000000001"/>
    <s v="РФ 2023"/>
    <n v="32.1"/>
    <n v="39"/>
    <n v="35"/>
    <s v="F$926"/>
    <s v="F$926:F$969"/>
    <n v="926"/>
    <n v="969"/>
  </r>
  <r>
    <n v="1054"/>
    <n v="1596"/>
    <x v="41"/>
    <x v="18"/>
    <x v="1"/>
    <n v="100"/>
    <n v="1"/>
    <s v="Краснодарский край 2023"/>
    <n v="99.5"/>
    <s v="РФ 2023"/>
    <s v="-"/>
    <n v="39"/>
    <n v="8"/>
    <s v="F$1014"/>
    <s v="F$1014:F$1057"/>
    <n v="1014"/>
    <n v="1057"/>
  </r>
  <r>
    <n v="263"/>
    <n v="1597"/>
    <x v="42"/>
    <x v="0"/>
    <x v="0"/>
    <n v="22"/>
    <n v="11"/>
    <s v="Краснодарский край 2022"/>
    <n v="24.3"/>
    <s v="РФ 2022"/>
    <n v="235.1"/>
    <n v="18"/>
    <e v="#N/A"/>
    <s v="F$222"/>
    <s v="F$222:F$265"/>
    <n v="222"/>
    <n v="265"/>
  </r>
  <r>
    <n v="791"/>
    <n v="1598"/>
    <x v="42"/>
    <x v="1"/>
    <x v="0"/>
    <n v="110694"/>
    <n v="15"/>
    <s v="Краснодарский край 2022"/>
    <n v="116149"/>
    <s v="РФ 2022"/>
    <n v="1712442.1"/>
    <n v="18"/>
    <e v="#N/A"/>
    <s v="F$750"/>
    <s v="F$750:F$793"/>
    <n v="750"/>
    <n v="793"/>
  </r>
  <r>
    <n v="307"/>
    <n v="1599"/>
    <x v="42"/>
    <x v="2"/>
    <x v="0"/>
    <n v="0.2"/>
    <n v="3"/>
    <s v="Краснодарский край 2022"/>
    <n v="0.2"/>
    <s v="РФ 2022"/>
    <n v="2E-3"/>
    <n v="18"/>
    <n v="34"/>
    <s v="F$266"/>
    <s v="F$266:F$309"/>
    <n v="266"/>
    <n v="309"/>
  </r>
  <r>
    <n v="43"/>
    <n v="1600"/>
    <x v="42"/>
    <x v="3"/>
    <x v="0"/>
    <n v="92"/>
    <n v="18"/>
    <s v="Краснодарский край 2022"/>
    <n v="154.69999999999999"/>
    <s v="РФ 2022"/>
    <n v="2237.9"/>
    <n v="18"/>
    <e v="#N/A"/>
    <s v="F$2"/>
    <s v="F$2:F$45"/>
    <n v="2"/>
    <n v="45"/>
  </r>
  <r>
    <n v="835"/>
    <n v="1601"/>
    <x v="42"/>
    <x v="4"/>
    <x v="0"/>
    <n v="1753"/>
    <n v="18"/>
    <s v="Краснодарский край 2022"/>
    <n v="3901.3"/>
    <s v="РФ 2022"/>
    <n v="44096.6"/>
    <n v="18"/>
    <e v="#N/A"/>
    <s v="F$794"/>
    <s v="F$794:F$837"/>
    <n v="794"/>
    <n v="837"/>
  </r>
  <r>
    <n v="87"/>
    <n v="1602"/>
    <x v="42"/>
    <x v="5"/>
    <x v="0"/>
    <n v="1867"/>
    <n v="18"/>
    <s v="Краснодарский край 2022"/>
    <n v="4080.4"/>
    <s v="РФ 2022"/>
    <n v="46569.599999999999"/>
    <n v="18"/>
    <e v="#N/A"/>
    <s v="F$46"/>
    <s v="F$46:F$89"/>
    <n v="46"/>
    <n v="89"/>
  </r>
  <r>
    <n v="439"/>
    <n v="1603"/>
    <x v="42"/>
    <x v="6"/>
    <x v="0"/>
    <n v="16.899999999999999"/>
    <n v="20"/>
    <s v="Краснодарский край 2022"/>
    <n v="35.1"/>
    <s v="РФ 2022"/>
    <n v="27.2"/>
    <n v="18"/>
    <e v="#N/A"/>
    <s v="F$398"/>
    <s v="F$398:F$441"/>
    <n v="398"/>
    <n v="441"/>
  </r>
  <r>
    <n v="351"/>
    <n v="1604"/>
    <x v="42"/>
    <x v="7"/>
    <x v="0"/>
    <n v="175"/>
    <n v="21"/>
    <s v="Краснодарский край 2022"/>
    <n v="225.2"/>
    <s v="РФ 2022"/>
    <n v="2573.6"/>
    <n v="18"/>
    <e v="#N/A"/>
    <s v="F$310"/>
    <s v="F$310:F$353"/>
    <n v="310"/>
    <n v="353"/>
  </r>
  <r>
    <n v="175"/>
    <n v="1605"/>
    <x v="42"/>
    <x v="8"/>
    <x v="0"/>
    <n v="0.71"/>
    <n v="12"/>
    <s v="Краснодарский край 2022"/>
    <n v="0"/>
    <s v="РФ 2022"/>
    <s v="-"/>
    <n v="18"/>
    <e v="#N/A"/>
    <s v="F$134"/>
    <s v="F$134:F$177"/>
    <n v="134"/>
    <n v="177"/>
  </r>
  <r>
    <n v="571"/>
    <n v="1606"/>
    <x v="42"/>
    <x v="9"/>
    <x v="0"/>
    <n v="27"/>
    <n v="9"/>
    <s v="Краснодарский край 2022"/>
    <n v="25.4"/>
    <s v="РФ 2022"/>
    <s v="-"/>
    <n v="18"/>
    <e v="#N/A"/>
    <s v="F$530"/>
    <s v="F$530:F$573"/>
    <n v="530"/>
    <n v="573"/>
  </r>
  <r>
    <n v="615"/>
    <n v="1607"/>
    <x v="42"/>
    <x v="10"/>
    <x v="0"/>
    <n v="72"/>
    <n v="9"/>
    <s v="Краснодарский край 2022"/>
    <n v="62.9"/>
    <s v="РФ 2022"/>
    <s v="-"/>
    <n v="18"/>
    <e v="#N/A"/>
    <s v="F$574"/>
    <s v="F$574:F$617"/>
    <n v="574"/>
    <n v="617"/>
  </r>
  <r>
    <n v="703"/>
    <n v="1608"/>
    <x v="42"/>
    <x v="11"/>
    <x v="0"/>
    <n v="23"/>
    <n v="17"/>
    <s v="Краснодарский край 2022"/>
    <n v="32.1"/>
    <s v="РФ 2022"/>
    <n v="35.9"/>
    <n v="18"/>
    <e v="#N/A"/>
    <s v="F$662"/>
    <s v="F$662:F$705"/>
    <n v="662"/>
    <n v="705"/>
  </r>
  <r>
    <n v="659"/>
    <n v="1609"/>
    <x v="42"/>
    <x v="12"/>
    <x v="0"/>
    <n v="14"/>
    <n v="10"/>
    <s v="Краснодарский край 2022"/>
    <n v="13.7"/>
    <s v="РФ 2022"/>
    <n v="42.8"/>
    <n v="18"/>
    <n v="20"/>
    <s v="F$618"/>
    <s v="F$618:F$661"/>
    <n v="618"/>
    <n v="661"/>
  </r>
  <r>
    <n v="747"/>
    <n v="1610"/>
    <x v="42"/>
    <x v="13"/>
    <x v="0"/>
    <n v="0.2"/>
    <n v="7"/>
    <s v="Краснодарский край 2022"/>
    <n v="0"/>
    <s v="РФ 2022"/>
    <s v="-"/>
    <n v="18"/>
    <n v="32"/>
    <s v="F$706"/>
    <s v="F$706:F$749"/>
    <n v="706"/>
    <n v="749"/>
  </r>
  <r>
    <n v="483"/>
    <n v="1611"/>
    <x v="42"/>
    <x v="14"/>
    <x v="0"/>
    <n v="0.2"/>
    <n v="4"/>
    <s v="Краснодарский край 2022"/>
    <n v="0.2"/>
    <s v="РФ 2022"/>
    <s v="-"/>
    <n v="18"/>
    <n v="36"/>
    <s v="F$442"/>
    <s v="F$442:F$485"/>
    <n v="442"/>
    <n v="485"/>
  </r>
  <r>
    <n v="527"/>
    <n v="1612"/>
    <x v="42"/>
    <x v="15"/>
    <x v="0"/>
    <n v="1.2"/>
    <n v="6"/>
    <s v="Краснодарский край 2022"/>
    <n v="0.6"/>
    <s v="РФ 2022"/>
    <n v="0.2"/>
    <n v="18"/>
    <e v="#N/A"/>
    <s v="F$486"/>
    <s v="F$486:F$529"/>
    <n v="486"/>
    <n v="529"/>
  </r>
  <r>
    <n v="395"/>
    <n v="1613"/>
    <x v="42"/>
    <x v="16"/>
    <x v="0"/>
    <n v="1.6"/>
    <n v="13"/>
    <s v="Краснодарский край 2022"/>
    <n v="1.9"/>
    <s v="РФ 2022"/>
    <n v="1.5"/>
    <n v="18"/>
    <e v="#N/A"/>
    <s v="F$354"/>
    <s v="F$354:F$397"/>
    <n v="354"/>
    <n v="397"/>
  </r>
  <r>
    <n v="131"/>
    <n v="1614"/>
    <x v="42"/>
    <x v="17"/>
    <x v="0"/>
    <n v="0"/>
    <n v="6"/>
    <s v="Краснодарский край 2022"/>
    <n v="1.1000000000000001"/>
    <s v="РФ 2022"/>
    <n v="30.3"/>
    <n v="18"/>
    <n v="33"/>
    <s v="F$90"/>
    <s v="F$90:F$133"/>
    <n v="90"/>
    <n v="133"/>
  </r>
  <r>
    <n v="219"/>
    <n v="1615"/>
    <x v="42"/>
    <x v="18"/>
    <x v="0"/>
    <n v="100"/>
    <n v="1"/>
    <s v="Краснодарский край 2022"/>
    <n v="99.2"/>
    <s v="РФ 2022"/>
    <s v="-"/>
    <n v="18"/>
    <n v="7"/>
    <s v="F$178"/>
    <s v="F$178:F$221"/>
    <n v="178"/>
    <n v="221"/>
  </r>
  <r>
    <n v="1099"/>
    <n v="1616"/>
    <x v="42"/>
    <x v="0"/>
    <x v="1"/>
    <n v="22"/>
    <n v="10"/>
    <s v="Краснодарский край 2023"/>
    <n v="24"/>
    <s v="РФ 2023"/>
    <n v="209.5"/>
    <n v="17"/>
    <n v="18"/>
    <s v="F$1058"/>
    <s v="F$1058:F$1101"/>
    <n v="1058"/>
    <n v="1101"/>
  </r>
  <r>
    <n v="1627"/>
    <n v="1617"/>
    <x v="42"/>
    <x v="1"/>
    <x v="1"/>
    <n v="101779"/>
    <n v="18"/>
    <s v="Краснодарский край 2023"/>
    <n v="131655.9"/>
    <s v="РФ 2023"/>
    <n v="1645476.7"/>
    <n v="17"/>
    <n v="2"/>
    <s v="F$1586"/>
    <s v="F$1586:F$1629"/>
    <n v="1586"/>
    <n v="1629"/>
  </r>
  <r>
    <n v="1143"/>
    <n v="1618"/>
    <x v="42"/>
    <x v="2"/>
    <x v="1"/>
    <n v="0.2"/>
    <n v="3"/>
    <s v="Краснодарский край 2023"/>
    <n v="0.2"/>
    <s v="РФ 2023"/>
    <n v="1E-3"/>
    <n v="17"/>
    <n v="32"/>
    <s v="F$1102"/>
    <s v="F$1102:F$1145"/>
    <n v="1102"/>
    <n v="1145"/>
  </r>
  <r>
    <n v="879"/>
    <n v="1619"/>
    <x v="42"/>
    <x v="3"/>
    <x v="1"/>
    <n v="82"/>
    <n v="17"/>
    <s v="Краснодарский край 2023"/>
    <n v="147.19999999999999"/>
    <s v="РФ 2023"/>
    <n v="2015"/>
    <n v="17"/>
    <e v="#N/A"/>
    <s v="F$838"/>
    <s v="F$838:F$881"/>
    <n v="838"/>
    <n v="881"/>
  </r>
  <r>
    <n v="1671"/>
    <n v="1620"/>
    <x v="42"/>
    <x v="4"/>
    <x v="1"/>
    <n v="1829"/>
    <n v="18"/>
    <s v="Краснодарский край 2023"/>
    <n v="4235.8999999999996"/>
    <s v="РФ 2023"/>
    <n v="45809.4"/>
    <n v="17"/>
    <e v="#N/A"/>
    <s v="F$1630"/>
    <s v="F$1630:F$1673"/>
    <n v="1630"/>
    <n v="1673"/>
  </r>
  <r>
    <n v="923"/>
    <n v="1621"/>
    <x v="42"/>
    <x v="5"/>
    <x v="1"/>
    <n v="1933"/>
    <n v="18"/>
    <s v="Краснодарский край 2023"/>
    <n v="4407.1000000000004"/>
    <s v="РФ 2023"/>
    <n v="48033.8"/>
    <n v="17"/>
    <e v="#N/A"/>
    <s v="F$882"/>
    <s v="F$882:F$925"/>
    <n v="882"/>
    <n v="925"/>
  </r>
  <r>
    <n v="1275"/>
    <n v="1622"/>
    <x v="42"/>
    <x v="6"/>
    <x v="1"/>
    <n v="19"/>
    <n v="18"/>
    <s v="Краснодарский край 2023"/>
    <n v="33.5"/>
    <s v="РФ 2023"/>
    <n v="29.2"/>
    <n v="17"/>
    <e v="#N/A"/>
    <s v="F$1234"/>
    <s v="F$1234:F$1277"/>
    <n v="1234"/>
    <n v="1277"/>
  </r>
  <r>
    <n v="1187"/>
    <n v="1623"/>
    <x v="42"/>
    <x v="7"/>
    <x v="1"/>
    <n v="157"/>
    <n v="17"/>
    <s v="Краснодарский край 2023"/>
    <n v="183.4"/>
    <s v="РФ 2023"/>
    <n v="2563.9"/>
    <n v="17"/>
    <e v="#N/A"/>
    <s v="F$1146"/>
    <s v="F$1146:F$1189"/>
    <n v="1146"/>
    <n v="1189"/>
  </r>
  <r>
    <n v="1011"/>
    <n v="1624"/>
    <x v="42"/>
    <x v="8"/>
    <x v="1"/>
    <n v="0.71"/>
    <n v="11"/>
    <s v="Краснодарский край 2023"/>
    <n v="0"/>
    <s v="РФ 2023"/>
    <s v="-"/>
    <n v="17"/>
    <e v="#N/A"/>
    <s v="F$970"/>
    <s v="F$970:F$1013"/>
    <n v="970"/>
    <n v="1013"/>
  </r>
  <r>
    <n v="1407"/>
    <n v="1625"/>
    <x v="42"/>
    <x v="9"/>
    <x v="1"/>
    <n v="33"/>
    <n v="6"/>
    <s v="Краснодарский край 2023"/>
    <n v="28.3"/>
    <s v="РФ 2023"/>
    <s v="-"/>
    <n v="17"/>
    <e v="#N/A"/>
    <s v="F$1366"/>
    <s v="F$1366:F$1409"/>
    <n v="1366"/>
    <n v="1409"/>
  </r>
  <r>
    <n v="1451"/>
    <n v="1626"/>
    <x v="42"/>
    <x v="10"/>
    <x v="1"/>
    <n v="33"/>
    <n v="6"/>
    <s v="Краснодарский край 2023"/>
    <n v="39.1"/>
    <s v="РФ 2023"/>
    <s v="-"/>
    <n v="17"/>
    <e v="#N/A"/>
    <s v="F$1410"/>
    <s v="F$1410:F$1453"/>
    <n v="1410"/>
    <n v="1453"/>
  </r>
  <r>
    <n v="1539"/>
    <n v="1627"/>
    <x v="42"/>
    <x v="11"/>
    <x v="1"/>
    <n v="23"/>
    <n v="27"/>
    <s v="Краснодарский край 2023"/>
    <n v="43.2"/>
    <s v="РФ 2023"/>
    <n v="39.299999999999997"/>
    <n v="17"/>
    <e v="#N/A"/>
    <s v="F$1498"/>
    <s v="F$1498:F$1541"/>
    <n v="1498"/>
    <n v="1541"/>
  </r>
  <r>
    <n v="1495"/>
    <n v="1628"/>
    <x v="42"/>
    <x v="12"/>
    <x v="1"/>
    <n v="3"/>
    <n v="5"/>
    <s v="Краснодарский край 2023"/>
    <n v="2.2000000000000002"/>
    <s v="РФ 2023"/>
    <n v="31.5"/>
    <n v="17"/>
    <e v="#N/A"/>
    <s v="F$1454"/>
    <s v="F$1454:F$1497"/>
    <n v="1454"/>
    <n v="1497"/>
  </r>
  <r>
    <n v="1583"/>
    <n v="1629"/>
    <x v="42"/>
    <x v="13"/>
    <x v="1"/>
    <n v="0.2"/>
    <n v="8"/>
    <s v="Краснодарский край 2023"/>
    <n v="0"/>
    <s v="РФ 2023"/>
    <s v="-"/>
    <n v="17"/>
    <n v="35"/>
    <s v="F$1542"/>
    <s v="F$1542:F$1585"/>
    <n v="1542"/>
    <n v="1585"/>
  </r>
  <r>
    <n v="1319"/>
    <n v="1630"/>
    <x v="42"/>
    <x v="14"/>
    <x v="1"/>
    <n v="0.3"/>
    <n v="3"/>
    <s v="Краснодарский край 2023"/>
    <n v="0.2"/>
    <s v="РФ 2023"/>
    <s v="-"/>
    <n v="17"/>
    <e v="#N/A"/>
    <s v="F$1278"/>
    <s v="F$1278:F$1321"/>
    <n v="1278"/>
    <n v="1321"/>
  </r>
  <r>
    <n v="1363"/>
    <n v="1631"/>
    <x v="42"/>
    <x v="15"/>
    <x v="1"/>
    <n v="0.3"/>
    <n v="4"/>
    <s v="Краснодарский край 2023"/>
    <n v="0.5"/>
    <s v="РФ 2023"/>
    <n v="0.2"/>
    <n v="17"/>
    <n v="28"/>
    <s v="F$1322"/>
    <s v="F$1322:F$1365"/>
    <n v="1322"/>
    <n v="1365"/>
  </r>
  <r>
    <n v="1231"/>
    <n v="1632"/>
    <x v="42"/>
    <x v="16"/>
    <x v="1"/>
    <n v="1.5"/>
    <n v="7"/>
    <s v="Краснодарский край 2023"/>
    <n v="1.4"/>
    <s v="РФ 2023"/>
    <n v="1.6"/>
    <n v="17"/>
    <e v="#N/A"/>
    <s v="F$1190"/>
    <s v="F$1190:F$1233"/>
    <n v="1190"/>
    <n v="1233"/>
  </r>
  <r>
    <n v="967"/>
    <n v="1633"/>
    <x v="42"/>
    <x v="17"/>
    <x v="1"/>
    <n v="0"/>
    <n v="6"/>
    <s v="Краснодарский край 2023"/>
    <n v="1.1000000000000001"/>
    <s v="РФ 2023"/>
    <n v="32.1"/>
    <n v="17"/>
    <n v="35"/>
    <s v="F$926"/>
    <s v="F$926:F$969"/>
    <n v="926"/>
    <n v="969"/>
  </r>
  <r>
    <n v="1055"/>
    <n v="1634"/>
    <x v="42"/>
    <x v="18"/>
    <x v="1"/>
    <n v="100"/>
    <n v="1"/>
    <s v="Краснодарский край 2023"/>
    <n v="99.5"/>
    <s v="РФ 2023"/>
    <s v="-"/>
    <n v="17"/>
    <n v="8"/>
    <s v="F$1014"/>
    <s v="F$1014:F$1057"/>
    <n v="1014"/>
    <n v="1057"/>
  </r>
  <r>
    <n v="264"/>
    <n v="1635"/>
    <x v="43"/>
    <x v="0"/>
    <x v="0"/>
    <n v="11"/>
    <n v="21"/>
    <s v="Краснодарский край 2022"/>
    <n v="24.3"/>
    <s v="РФ 2022"/>
    <n v="235.1"/>
    <n v="43"/>
    <e v="#N/A"/>
    <s v="F$222"/>
    <s v="F$222:F$265"/>
    <n v="222"/>
    <n v="265"/>
  </r>
  <r>
    <n v="792"/>
    <n v="1636"/>
    <x v="43"/>
    <x v="1"/>
    <x v="0"/>
    <n v="36809"/>
    <n v="42"/>
    <s v="Краснодарский край 2022"/>
    <n v="116149"/>
    <s v="РФ 2022"/>
    <n v="1712442.1"/>
    <n v="43"/>
    <e v="#N/A"/>
    <s v="F$750"/>
    <s v="F$750:F$793"/>
    <n v="750"/>
    <n v="793"/>
  </r>
  <r>
    <n v="308"/>
    <n v="1637"/>
    <x v="43"/>
    <x v="2"/>
    <x v="0"/>
    <n v="0.3"/>
    <n v="2"/>
    <s v="Краснодарский край 2022"/>
    <n v="0.2"/>
    <s v="РФ 2022"/>
    <n v="2E-3"/>
    <n v="43"/>
    <n v="33"/>
    <s v="F$266"/>
    <s v="F$266:F$309"/>
    <n v="266"/>
    <n v="309"/>
  </r>
  <r>
    <n v="44"/>
    <n v="1638"/>
    <x v="43"/>
    <x v="3"/>
    <x v="0"/>
    <n v="34"/>
    <n v="36"/>
    <s v="Краснодарский край 2022"/>
    <n v="154.69999999999999"/>
    <s v="РФ 2022"/>
    <n v="2237.9"/>
    <n v="43"/>
    <e v="#N/A"/>
    <s v="F$2"/>
    <s v="F$2:F$45"/>
    <n v="2"/>
    <n v="45"/>
  </r>
  <r>
    <n v="836"/>
    <n v="1639"/>
    <x v="43"/>
    <x v="4"/>
    <x v="0"/>
    <n v="439"/>
    <n v="40"/>
    <s v="Краснодарский край 2022"/>
    <n v="3901.3"/>
    <s v="РФ 2022"/>
    <n v="44096.6"/>
    <n v="43"/>
    <e v="#N/A"/>
    <s v="F$794"/>
    <s v="F$794:F$837"/>
    <n v="794"/>
    <n v="837"/>
  </r>
  <r>
    <n v="88"/>
    <n v="1640"/>
    <x v="43"/>
    <x v="5"/>
    <x v="0"/>
    <n v="484"/>
    <n v="41"/>
    <s v="Краснодарский край 2022"/>
    <n v="4080.4"/>
    <s v="РФ 2022"/>
    <n v="46569.599999999999"/>
    <n v="43"/>
    <e v="#N/A"/>
    <s v="F$46"/>
    <s v="F$46:F$89"/>
    <n v="46"/>
    <n v="89"/>
  </r>
  <r>
    <n v="440"/>
    <n v="1641"/>
    <x v="43"/>
    <x v="6"/>
    <x v="0"/>
    <n v="13.1"/>
    <n v="33"/>
    <s v="Краснодарский край 2022"/>
    <n v="35.1"/>
    <s v="РФ 2022"/>
    <n v="27.2"/>
    <n v="43"/>
    <e v="#N/A"/>
    <s v="F$398"/>
    <s v="F$398:F$441"/>
    <n v="398"/>
    <n v="441"/>
  </r>
  <r>
    <n v="352"/>
    <n v="1642"/>
    <x v="43"/>
    <x v="7"/>
    <x v="0"/>
    <n v="56"/>
    <n v="41"/>
    <s v="Краснодарский край 2022"/>
    <n v="225.2"/>
    <s v="РФ 2022"/>
    <n v="2573.6"/>
    <n v="43"/>
    <e v="#N/A"/>
    <s v="F$310"/>
    <s v="F$310:F$353"/>
    <n v="310"/>
    <n v="353"/>
  </r>
  <r>
    <n v="176"/>
    <n v="1643"/>
    <x v="43"/>
    <x v="8"/>
    <x v="0"/>
    <n v="0.79"/>
    <n v="6"/>
    <s v="Краснодарский край 2022"/>
    <n v="0"/>
    <s v="РФ 2022"/>
    <s v="-"/>
    <n v="43"/>
    <e v="#N/A"/>
    <s v="F$134"/>
    <s v="F$134:F$177"/>
    <n v="134"/>
    <n v="177"/>
  </r>
  <r>
    <n v="572"/>
    <n v="1644"/>
    <x v="43"/>
    <x v="9"/>
    <x v="0"/>
    <n v="13"/>
    <n v="22"/>
    <s v="Краснодарский край 2022"/>
    <n v="25.4"/>
    <s v="РФ 2022"/>
    <s v="-"/>
    <n v="43"/>
    <e v="#N/A"/>
    <s v="F$530"/>
    <s v="F$530:F$573"/>
    <n v="530"/>
    <n v="573"/>
  </r>
  <r>
    <n v="616"/>
    <n v="1645"/>
    <x v="43"/>
    <x v="10"/>
    <x v="0"/>
    <n v="23"/>
    <n v="30"/>
    <s v="Краснодарский край 2022"/>
    <n v="62.9"/>
    <s v="РФ 2022"/>
    <s v="-"/>
    <n v="43"/>
    <e v="#N/A"/>
    <s v="F$574"/>
    <s v="F$574:F$617"/>
    <n v="574"/>
    <n v="617"/>
  </r>
  <r>
    <n v="704"/>
    <n v="1646"/>
    <x v="43"/>
    <x v="11"/>
    <x v="0"/>
    <n v="7"/>
    <n v="29"/>
    <s v="Краснодарский край 2022"/>
    <n v="32.1"/>
    <s v="РФ 2022"/>
    <n v="35.9"/>
    <n v="43"/>
    <e v="#N/A"/>
    <s v="F$662"/>
    <s v="F$662:F$705"/>
    <n v="662"/>
    <n v="705"/>
  </r>
  <r>
    <n v="660"/>
    <n v="1647"/>
    <x v="43"/>
    <x v="12"/>
    <x v="0"/>
    <n v="2"/>
    <n v="22"/>
    <s v="Краснодарский край 2022"/>
    <n v="13.7"/>
    <s v="РФ 2022"/>
    <n v="42.8"/>
    <n v="43"/>
    <e v="#N/A"/>
    <s v="F$618"/>
    <s v="F$618:F$661"/>
    <n v="618"/>
    <n v="661"/>
  </r>
  <r>
    <n v="748"/>
    <n v="1648"/>
    <x v="43"/>
    <x v="13"/>
    <x v="0"/>
    <n v="0.2"/>
    <n v="7"/>
    <s v="Краснодарский край 2022"/>
    <n v="0"/>
    <s v="РФ 2022"/>
    <s v="-"/>
    <n v="43"/>
    <n v="32"/>
    <s v="F$706"/>
    <s v="F$706:F$749"/>
    <n v="706"/>
    <n v="749"/>
  </r>
  <r>
    <n v="484"/>
    <n v="1649"/>
    <x v="43"/>
    <x v="14"/>
    <x v="0"/>
    <n v="0.4"/>
    <n v="2"/>
    <s v="Краснодарский край 2022"/>
    <n v="0.2"/>
    <s v="РФ 2022"/>
    <s v="-"/>
    <n v="43"/>
    <e v="#N/A"/>
    <s v="F$442"/>
    <s v="F$442:F$485"/>
    <n v="442"/>
    <n v="485"/>
  </r>
  <r>
    <n v="528"/>
    <n v="1650"/>
    <x v="43"/>
    <x v="15"/>
    <x v="0"/>
    <n v="1.2"/>
    <n v="6"/>
    <s v="Краснодарский край 2022"/>
    <n v="0.6"/>
    <s v="РФ 2022"/>
    <n v="0.2"/>
    <n v="43"/>
    <e v="#N/A"/>
    <s v="F$486"/>
    <s v="F$486:F$529"/>
    <n v="486"/>
    <n v="529"/>
  </r>
  <r>
    <n v="396"/>
    <n v="1651"/>
    <x v="43"/>
    <x v="16"/>
    <x v="0"/>
    <n v="1.5"/>
    <n v="14"/>
    <s v="Краснодарский край 2022"/>
    <n v="1.9"/>
    <s v="РФ 2022"/>
    <n v="1.5"/>
    <n v="43"/>
    <e v="#N/A"/>
    <s v="F$354"/>
    <s v="F$354:F$397"/>
    <n v="354"/>
    <n v="397"/>
  </r>
  <r>
    <n v="132"/>
    <n v="1652"/>
    <x v="43"/>
    <x v="17"/>
    <x v="0"/>
    <n v="0"/>
    <n v="6"/>
    <s v="Краснодарский край 2022"/>
    <n v="1.1000000000000001"/>
    <s v="РФ 2022"/>
    <n v="30.3"/>
    <n v="43"/>
    <n v="33"/>
    <s v="F$90"/>
    <s v="F$90:F$133"/>
    <n v="90"/>
    <n v="133"/>
  </r>
  <r>
    <n v="220"/>
    <n v="1653"/>
    <x v="43"/>
    <x v="18"/>
    <x v="0"/>
    <n v="100"/>
    <n v="1"/>
    <s v="Краснодарский край 2022"/>
    <n v="99.2"/>
    <s v="РФ 2022"/>
    <s v="-"/>
    <n v="43"/>
    <n v="7"/>
    <s v="F$178"/>
    <s v="F$178:F$221"/>
    <n v="178"/>
    <n v="221"/>
  </r>
  <r>
    <n v="1100"/>
    <n v="1654"/>
    <x v="43"/>
    <x v="0"/>
    <x v="1"/>
    <n v="11"/>
    <n v="19"/>
    <s v="Краснодарский край 2023"/>
    <n v="24"/>
    <s v="РФ 2023"/>
    <n v="209.5"/>
    <n v="38"/>
    <e v="#N/A"/>
    <s v="F$1058"/>
    <s v="F$1058:F$1101"/>
    <n v="1058"/>
    <n v="1101"/>
  </r>
  <r>
    <n v="1628"/>
    <n v="1655"/>
    <x v="43"/>
    <x v="1"/>
    <x v="1"/>
    <n v="34090"/>
    <n v="42"/>
    <s v="Краснодарский край 2023"/>
    <n v="131655.9"/>
    <s v="РФ 2023"/>
    <n v="1645476.7"/>
    <n v="38"/>
    <e v="#N/A"/>
    <s v="F$1586"/>
    <s v="F$1586:F$1629"/>
    <n v="1586"/>
    <n v="1629"/>
  </r>
  <r>
    <n v="1144"/>
    <n v="1656"/>
    <x v="43"/>
    <x v="2"/>
    <x v="1"/>
    <n v="0.3"/>
    <n v="2"/>
    <s v="Краснодарский край 2023"/>
    <n v="0.2"/>
    <s v="РФ 2023"/>
    <n v="1E-3"/>
    <n v="38"/>
    <n v="31"/>
    <s v="F$1102"/>
    <s v="F$1102:F$1145"/>
    <n v="1102"/>
    <n v="1145"/>
  </r>
  <r>
    <n v="880"/>
    <n v="1657"/>
    <x v="43"/>
    <x v="3"/>
    <x v="1"/>
    <n v="29"/>
    <n v="37"/>
    <s v="Краснодарский край 2023"/>
    <n v="147.19999999999999"/>
    <s v="РФ 2023"/>
    <n v="2015"/>
    <n v="38"/>
    <e v="#N/A"/>
    <s v="F$838"/>
    <s v="F$838:F$881"/>
    <n v="838"/>
    <n v="881"/>
  </r>
  <r>
    <n v="1672"/>
    <n v="1658"/>
    <x v="43"/>
    <x v="4"/>
    <x v="1"/>
    <n v="483"/>
    <n v="40"/>
    <s v="Краснодарский край 2023"/>
    <n v="4235.8999999999996"/>
    <s v="РФ 2023"/>
    <n v="45809.4"/>
    <n v="38"/>
    <n v="5"/>
    <s v="F$1630"/>
    <s v="F$1630:F$1673"/>
    <n v="1630"/>
    <n v="1673"/>
  </r>
  <r>
    <n v="924"/>
    <n v="1659"/>
    <x v="43"/>
    <x v="5"/>
    <x v="1"/>
    <n v="523"/>
    <n v="40"/>
    <s v="Краснодарский край 2023"/>
    <n v="4407.1000000000004"/>
    <s v="РФ 2023"/>
    <n v="48033.8"/>
    <n v="38"/>
    <e v="#N/A"/>
    <s v="F$882"/>
    <s v="F$882:F$925"/>
    <n v="882"/>
    <n v="925"/>
  </r>
  <r>
    <n v="1276"/>
    <n v="1660"/>
    <x v="43"/>
    <x v="6"/>
    <x v="1"/>
    <n v="15.3"/>
    <n v="31"/>
    <s v="Краснодарский край 2023"/>
    <n v="33.5"/>
    <s v="РФ 2023"/>
    <n v="29.2"/>
    <n v="38"/>
    <e v="#N/A"/>
    <s v="F$1234"/>
    <s v="F$1234:F$1277"/>
    <n v="1234"/>
    <n v="1277"/>
  </r>
  <r>
    <n v="1188"/>
    <n v="1661"/>
    <x v="43"/>
    <x v="7"/>
    <x v="1"/>
    <n v="44"/>
    <n v="40"/>
    <s v="Краснодарский край 2023"/>
    <n v="183.4"/>
    <s v="РФ 2023"/>
    <n v="2563.9"/>
    <n v="38"/>
    <n v="14"/>
    <s v="F$1146"/>
    <s v="F$1146:F$1189"/>
    <n v="1146"/>
    <n v="1189"/>
  </r>
  <r>
    <n v="1012"/>
    <n v="1662"/>
    <x v="43"/>
    <x v="8"/>
    <x v="1"/>
    <n v="0.77"/>
    <n v="5"/>
    <s v="Краснодарский край 2023"/>
    <n v="0"/>
    <s v="РФ 2023"/>
    <s v="-"/>
    <n v="38"/>
    <e v="#N/A"/>
    <s v="F$970"/>
    <s v="F$970:F$1013"/>
    <n v="970"/>
    <n v="1013"/>
  </r>
  <r>
    <n v="1408"/>
    <n v="1663"/>
    <x v="43"/>
    <x v="9"/>
    <x v="1"/>
    <n v="14"/>
    <n v="22"/>
    <s v="Краснодарский край 2023"/>
    <n v="28.3"/>
    <s v="РФ 2023"/>
    <s v="-"/>
    <n v="38"/>
    <n v="19"/>
    <s v="F$1366"/>
    <s v="F$1366:F$1409"/>
    <n v="1366"/>
    <n v="1409"/>
  </r>
  <r>
    <n v="1452"/>
    <n v="1664"/>
    <x v="43"/>
    <x v="10"/>
    <x v="1"/>
    <n v="14"/>
    <n v="22"/>
    <s v="Краснодарский край 2023"/>
    <n v="39.1"/>
    <s v="РФ 2023"/>
    <s v="-"/>
    <n v="38"/>
    <e v="#N/A"/>
    <s v="F$1410"/>
    <s v="F$1410:F$1453"/>
    <n v="1410"/>
    <n v="1453"/>
  </r>
  <r>
    <n v="1540"/>
    <n v="1665"/>
    <x v="43"/>
    <x v="11"/>
    <x v="1"/>
    <n v="7"/>
    <n v="35"/>
    <s v="Краснодарский край 2023"/>
    <n v="43.2"/>
    <s v="РФ 2023"/>
    <n v="39.299999999999997"/>
    <n v="38"/>
    <e v="#N/A"/>
    <s v="F$1498"/>
    <s v="F$1498:F$1541"/>
    <n v="1498"/>
    <n v="1541"/>
  </r>
  <r>
    <n v="1496"/>
    <n v="1666"/>
    <x v="43"/>
    <x v="12"/>
    <x v="1"/>
    <n v="0"/>
    <n v="8"/>
    <s v="Краснодарский край 2023"/>
    <n v="2.2000000000000002"/>
    <s v="РФ 2023"/>
    <n v="31.5"/>
    <n v="38"/>
    <n v="34"/>
    <s v="F$1454"/>
    <s v="F$1454:F$1497"/>
    <n v="1454"/>
    <n v="1497"/>
  </r>
  <r>
    <n v="1584"/>
    <n v="1667"/>
    <x v="43"/>
    <x v="13"/>
    <x v="1"/>
    <n v="0.3"/>
    <n v="7"/>
    <s v="Краснодарский край 2023"/>
    <n v="0"/>
    <s v="РФ 2023"/>
    <s v="-"/>
    <n v="38"/>
    <n v="34"/>
    <s v="F$1542"/>
    <s v="F$1542:F$1585"/>
    <n v="1542"/>
    <n v="1585"/>
  </r>
  <r>
    <n v="1320"/>
    <n v="1668"/>
    <x v="43"/>
    <x v="14"/>
    <x v="1"/>
    <n v="0.4"/>
    <n v="2"/>
    <s v="Краснодарский край 2023"/>
    <n v="0.2"/>
    <s v="РФ 2023"/>
    <s v="-"/>
    <n v="38"/>
    <n v="32"/>
    <s v="F$1278"/>
    <s v="F$1278:F$1321"/>
    <n v="1278"/>
    <n v="1321"/>
  </r>
  <r>
    <n v="1364"/>
    <n v="1669"/>
    <x v="43"/>
    <x v="15"/>
    <x v="1"/>
    <n v="0.2"/>
    <n v="5"/>
    <s v="Краснодарский край 2023"/>
    <n v="0.5"/>
    <s v="РФ 2023"/>
    <n v="0.2"/>
    <n v="38"/>
    <n v="29"/>
    <s v="F$1322"/>
    <s v="F$1322:F$1365"/>
    <n v="1322"/>
    <n v="1365"/>
  </r>
  <r>
    <n v="1232"/>
    <n v="1670"/>
    <x v="43"/>
    <x v="16"/>
    <x v="1"/>
    <n v="1.3"/>
    <n v="9"/>
    <s v="Краснодарский край 2023"/>
    <n v="1.4"/>
    <s v="РФ 2023"/>
    <n v="1.6"/>
    <n v="38"/>
    <n v="25"/>
    <s v="F$1190"/>
    <s v="F$1190:F$1233"/>
    <n v="1190"/>
    <n v="1233"/>
  </r>
  <r>
    <n v="968"/>
    <n v="1671"/>
    <x v="43"/>
    <x v="17"/>
    <x v="1"/>
    <n v="0"/>
    <n v="6"/>
    <s v="Краснодарский край 2023"/>
    <n v="1.1000000000000001"/>
    <s v="РФ 2023"/>
    <n v="32.1"/>
    <n v="38"/>
    <n v="35"/>
    <s v="F$926"/>
    <s v="F$926:F$969"/>
    <n v="926"/>
    <n v="969"/>
  </r>
  <r>
    <n v="1056"/>
    <n v="1672"/>
    <x v="43"/>
    <x v="18"/>
    <x v="1"/>
    <n v="100"/>
    <n v="1"/>
    <s v="Краснодарский край 2023"/>
    <n v="99.5"/>
    <s v="РФ 2023"/>
    <s v="-"/>
    <n v="38"/>
    <n v="8"/>
    <s v="F$1014"/>
    <s v="F$1014:F$1057"/>
    <n v="1014"/>
    <n v="10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_обесп_безнал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2">
  <location ref="B176:C179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7"/>
    </i>
  </colItems>
  <pageFields count="1">
    <pageField fld="2" item="0" hier="-1"/>
  </pageFields>
  <dataFields count="1">
    <dataField name="Сумма по полю Значение" fld="5" baseField="0" baseItem="0"/>
  </dataFields>
  <chartFormats count="1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8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19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СводнаяТаблица_рейт_общ_ТОП_22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B325:C369" firstHeaderRow="1" firstDataRow="1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numFmtId="14" multipleItemSelectionAllowed="1" showAll="0" nonAutoSortDefault="1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8"/>
    </i>
    <i>
      <x v="12"/>
    </i>
    <i>
      <x v="10"/>
    </i>
    <i>
      <x v="9"/>
    </i>
    <i>
      <x v="40"/>
    </i>
    <i>
      <x v="6"/>
    </i>
    <i>
      <x v="15"/>
    </i>
    <i>
      <x v="37"/>
    </i>
    <i>
      <x v="11"/>
    </i>
    <i>
      <x v="34"/>
    </i>
    <i>
      <x v="38"/>
    </i>
    <i>
      <x v="14"/>
    </i>
    <i>
      <x v="22"/>
    </i>
    <i>
      <x v="3"/>
    </i>
    <i>
      <x v="16"/>
    </i>
    <i>
      <x v="39"/>
    </i>
    <i>
      <x v="33"/>
    </i>
    <i>
      <x v="42"/>
    </i>
    <i>
      <x v="20"/>
    </i>
    <i>
      <x v="23"/>
    </i>
    <i>
      <x/>
    </i>
    <i>
      <x v="19"/>
    </i>
    <i>
      <x v="25"/>
    </i>
    <i>
      <x v="13"/>
    </i>
    <i>
      <x v="24"/>
    </i>
    <i>
      <x v="7"/>
    </i>
    <i>
      <x v="18"/>
    </i>
    <i>
      <x v="1"/>
    </i>
    <i>
      <x v="28"/>
    </i>
    <i>
      <x v="5"/>
    </i>
    <i>
      <x v="31"/>
    </i>
    <i>
      <x v="27"/>
    </i>
    <i>
      <x v="26"/>
    </i>
    <i>
      <x v="30"/>
    </i>
    <i>
      <x v="4"/>
    </i>
    <i>
      <x v="32"/>
    </i>
    <i>
      <x v="17"/>
    </i>
    <i>
      <x v="36"/>
    </i>
    <i>
      <x v="29"/>
    </i>
    <i>
      <x v="2"/>
    </i>
    <i>
      <x v="35"/>
    </i>
    <i>
      <x v="41"/>
    </i>
    <i>
      <x v="43"/>
    </i>
    <i>
      <x v="21"/>
    </i>
  </rowItems>
  <colItems count="1">
    <i/>
  </colItems>
  <pageFields count="1">
    <pageField fld="4" hier="-1"/>
  </pageFields>
  <dataFields count="1">
    <dataField name="Максимум по полю Общий рейтинг" fld="11" subtotal="max" baseField="2" baseItem="9">
      <extLst>
        <ext xmlns:x14="http://schemas.microsoft.com/office/spreadsheetml/2009/9/main" uri="{E15A36E0-9728-4e99-A89B-3F7291B0FE68}">
          <x14:dataField pivotShowAs="rankA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Сводная таблица2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>
  <location ref="B224:C268" firstHeaderRow="1" firstDataRow="1" firstDataCol="1" rowPageCount="2" colPageCount="1"/>
  <pivotFields count="17">
    <pivotField showAll="0" defaultSubtotal="0"/>
    <pivotField showAll="0" defaultSubtotal="0"/>
    <pivotField axis="axisRow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Page" multipleItemSelectionAllowed="1" showAll="0">
      <items count="20">
        <item x="17"/>
        <item x="8"/>
        <item x="6"/>
        <item x="15"/>
        <item x="9"/>
        <item x="12"/>
        <item x="11"/>
        <item x="0"/>
        <item x="1"/>
        <item x="2"/>
        <item x="3"/>
        <item x="4"/>
        <item x="5"/>
        <item x="7"/>
        <item x="10"/>
        <item x="13"/>
        <item x="14"/>
        <item x="16"/>
        <item x="18"/>
        <item t="default"/>
      </items>
    </pivotField>
    <pivotField axis="axisPage" numFmtId="14" multipleItemSelectionAllowed="1" showAll="0">
      <items count="3">
        <item h="1" x="0"/>
        <item x="1"/>
        <item t="default"/>
      </items>
    </pivotField>
    <pivotField showAll="0"/>
    <pivotField dataField="1" showAll="0" sumSubtotal="1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</pivotFields>
  <rowFields count="1">
    <field x="2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Items count="1">
    <i/>
  </colItems>
  <pageFields count="2">
    <pageField fld="4" hier="-1"/>
    <pageField fld="3" hier="-1"/>
  </pageFields>
  <dataFields count="1">
    <dataField name="Общий балл частных рейтингов" fld="6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СводнаяТаблица_обеспеч_ифраст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5">
  <location ref="B204:C207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2"/>
    </i>
  </colItems>
  <pageFields count="1">
    <pageField fld="2" item="0" hier="-1"/>
  </pageFields>
  <dataFields count="1">
    <dataField name="Сумма по полю Значение" fld="5" baseField="0" baseItem="0"/>
  </dataField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СводнаяТаблица_рейт_по_показ_ТОП_22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B431:C476" firstHeaderRow="1" firstDataRow="2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4" count="1" selected="0">
              <x v="0"/>
            </reference>
          </references>
        </pivotArea>
      </autoSortScope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Col" numFmtId="14" multipleItemSelectionAllowed="1" showAll="0">
      <items count="3">
        <item x="0"/>
        <item h="1"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23"/>
    </i>
    <i>
      <x v="11"/>
    </i>
    <i>
      <x v="2"/>
    </i>
    <i>
      <x v="20"/>
    </i>
    <i>
      <x v="12"/>
    </i>
    <i>
      <x v="7"/>
    </i>
    <i>
      <x v="28"/>
    </i>
    <i>
      <x v="8"/>
    </i>
    <i>
      <x/>
    </i>
    <i>
      <x v="24"/>
    </i>
    <i>
      <x v="4"/>
    </i>
    <i>
      <x v="29"/>
    </i>
    <i>
      <x v="19"/>
    </i>
    <i>
      <x v="14"/>
    </i>
    <i>
      <x v="34"/>
    </i>
    <i>
      <x v="3"/>
    </i>
    <i>
      <x v="10"/>
    </i>
    <i>
      <x v="22"/>
    </i>
    <i>
      <x v="33"/>
    </i>
    <i>
      <x v="40"/>
    </i>
    <i>
      <x v="36"/>
    </i>
    <i>
      <x v="41"/>
    </i>
    <i>
      <x v="38"/>
    </i>
    <i>
      <x v="1"/>
    </i>
    <i>
      <x v="21"/>
    </i>
    <i>
      <x v="13"/>
    </i>
    <i>
      <x v="17"/>
    </i>
    <i>
      <x v="16"/>
    </i>
    <i>
      <x v="5"/>
    </i>
    <i>
      <x v="37"/>
    </i>
    <i>
      <x v="30"/>
    </i>
    <i>
      <x v="42"/>
    </i>
    <i>
      <x v="15"/>
    </i>
    <i>
      <x v="39"/>
    </i>
    <i>
      <x v="25"/>
    </i>
    <i>
      <x v="6"/>
    </i>
    <i>
      <x v="43"/>
    </i>
    <i>
      <x v="9"/>
    </i>
    <i>
      <x v="32"/>
    </i>
    <i>
      <x v="35"/>
    </i>
    <i>
      <x v="27"/>
    </i>
    <i>
      <x v="18"/>
    </i>
    <i>
      <x v="26"/>
    </i>
    <i>
      <x v="31"/>
    </i>
  </rowItems>
  <colFields count="1">
    <field x="4"/>
  </colFields>
  <colItems count="1">
    <i>
      <x/>
    </i>
  </colItems>
  <pageFields count="1">
    <pageField fld="3" hier="-1"/>
  </pageFields>
  <dataFields count="1">
    <dataField name="Максимум по полю Рейтинг" fld="6" subtotal="max" baseField="2" baseItem="0">
      <extLst>
        <ext xmlns:x14="http://schemas.microsoft.com/office/spreadsheetml/2009/9/main" uri="{E15A36E0-9728-4e99-A89B-3F7291B0FE68}">
          <x14:dataField pivotShowAs="rankA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СводнаяТаблица_мун_с_накоп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8">
  <location ref="B108:D110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1">
    <i>
      <x v="11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7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7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7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СводнаяТаблица_рейт_деталМО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482:D484" firstHeaderRow="1" firstDataRow="2" firstDataCol="1" rowPageCount="1" colPageCount="1"/>
  <pivotFields count="17">
    <pivotField showAll="0"/>
    <pivotField showAll="0"/>
    <pivotField axis="axisPage" multipleItemSelectionAllowed="1" showAll="0">
      <items count="45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axis="axisRow" showAll="0">
      <items count="20">
        <item h="1" x="17"/>
        <item h="1" x="8"/>
        <item h="1" x="6"/>
        <item h="1" x="15"/>
        <item h="1" x="9"/>
        <item h="1" x="12"/>
        <item h="1" x="11"/>
        <item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multipleItemSelectionAllowed="1" showAll="0">
      <items count="3">
        <item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  <pivotField showAll="0"/>
  </pivotFields>
  <rowFields count="1">
    <field x="3"/>
  </rowFields>
  <rowItems count="1">
    <i>
      <x v="7"/>
    </i>
  </rowItems>
  <colFields count="1">
    <field x="4"/>
  </colFields>
  <colItems count="2">
    <i>
      <x/>
    </i>
    <i>
      <x v="1"/>
    </i>
  </colItems>
  <pageFields count="1">
    <pageField fld="2" hier="-1"/>
  </pageFields>
  <dataFields count="1">
    <dataField name=" Рейтинг" fld="6" baseField="0" baseItem="0"/>
  </dataFields>
  <chartFormats count="3"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СводнаяТаблица_мун_ФО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3">
  <location ref="B163:D169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h="1" x="15"/>
        <item x="9"/>
        <item x="12"/>
        <item x="11"/>
        <item x="0"/>
        <item h="1" x="1"/>
        <item h="1" x="2"/>
        <item h="1" x="3"/>
        <item h="1" x="4"/>
        <item h="1" x="5"/>
        <item h="1" x="7"/>
        <item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5">
    <i>
      <x v="4"/>
    </i>
    <i>
      <x v="5"/>
    </i>
    <i>
      <x v="6"/>
    </i>
    <i>
      <x v="7"/>
    </i>
    <i>
      <x v="14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1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СводнаяТаблица_обеспеч_БООПС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9">
  <location ref="B214:D217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x="2"/>
        <item h="1" x="3"/>
        <item h="1" x="4"/>
        <item h="1" x="5"/>
        <item h="1" x="7"/>
        <item h="1" x="10"/>
        <item h="1" x="13"/>
        <item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2">
    <i>
      <x v="9"/>
    </i>
    <i>
      <x v="16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2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3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6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7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7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7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8.xml><?xml version="1.0" encoding="utf-8"?>
<pivotTableDefinition xmlns="http://schemas.openxmlformats.org/spreadsheetml/2006/main" name="СводнаяТаблица_рейт_по_показ_ТОП_23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H431:I476" firstHeaderRow="1" firstDataRow="2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4" count="1" selected="0">
              <x v="1"/>
            </reference>
          </references>
        </pivotArea>
      </autoSortScope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Col" numFmtId="14" multipleItemSelectionAllowed="1" showAll="0">
      <items count="3">
        <item h="1"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2"/>
    </i>
    <i>
      <x v="37"/>
    </i>
    <i>
      <x v="23"/>
    </i>
    <i>
      <x v="22"/>
    </i>
    <i>
      <x v="11"/>
    </i>
    <i>
      <x v="29"/>
    </i>
    <i>
      <x v="34"/>
    </i>
    <i>
      <x v="17"/>
    </i>
    <i>
      <x v="40"/>
    </i>
    <i>
      <x v="16"/>
    </i>
    <i>
      <x v="3"/>
    </i>
    <i>
      <x v="12"/>
    </i>
    <i>
      <x v="20"/>
    </i>
    <i>
      <x v="4"/>
    </i>
    <i>
      <x v="42"/>
    </i>
    <i>
      <x v="39"/>
    </i>
    <i>
      <x v="5"/>
    </i>
    <i>
      <x/>
    </i>
    <i>
      <x v="30"/>
    </i>
    <i>
      <x v="25"/>
    </i>
    <i>
      <x v="1"/>
    </i>
    <i>
      <x v="7"/>
    </i>
    <i>
      <x v="28"/>
    </i>
    <i>
      <x v="8"/>
    </i>
    <i>
      <x v="33"/>
    </i>
    <i>
      <x v="35"/>
    </i>
    <i>
      <x v="24"/>
    </i>
    <i>
      <x v="43"/>
    </i>
    <i>
      <x v="31"/>
    </i>
    <i>
      <x v="36"/>
    </i>
    <i>
      <x v="19"/>
    </i>
    <i>
      <x v="27"/>
    </i>
    <i>
      <x v="9"/>
    </i>
    <i>
      <x v="6"/>
    </i>
    <i>
      <x v="10"/>
    </i>
    <i>
      <x v="14"/>
    </i>
    <i>
      <x v="15"/>
    </i>
    <i>
      <x v="26"/>
    </i>
    <i>
      <x v="38"/>
    </i>
    <i>
      <x v="41"/>
    </i>
    <i>
      <x v="32"/>
    </i>
    <i>
      <x v="13"/>
    </i>
    <i>
      <x v="21"/>
    </i>
    <i>
      <x v="18"/>
    </i>
  </rowItems>
  <colFields count="1">
    <field x="4"/>
  </colFields>
  <colItems count="1">
    <i>
      <x v="1"/>
    </i>
  </colItems>
  <pageFields count="1">
    <pageField fld="3" hier="-1"/>
  </pageFields>
  <dataFields count="1">
    <dataField name="Максимум по полю Рейтинг" fld="6" subtotal="max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9.xml><?xml version="1.0" encoding="utf-8"?>
<pivotTableDefinition xmlns="http://schemas.openxmlformats.org/spreadsheetml/2006/main" name="СводнаяТаблиц_обеспеч_офис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5">
  <location ref="B185:D187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Row" showAll="0">
      <items count="20">
        <item h="1" x="17"/>
        <item h="1" x="8"/>
        <item h="1" x="6"/>
        <item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1">
    <i>
      <x v="3"/>
    </i>
  </rowItems>
  <colFields count="1">
    <field x="4"/>
  </colFields>
  <colItems count="2">
    <i>
      <x/>
    </i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3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СводнаяТаблица_рейт_деталМО_общий_кнопка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B519:D521" firstHeaderRow="1" firstDataRow="2" firstDataCol="1"/>
  <pivotFields count="17">
    <pivotField showAll="0"/>
    <pivotField showAll="0"/>
    <pivotField axis="axisRow" multipleItemSelectionAllowed="1" showAll="0">
      <items count="45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showAll="0"/>
    <pivotField axis="axisCol" numFmtId="14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1">
    <i>
      <x v="6"/>
    </i>
  </rowItems>
  <colFields count="1">
    <field x="4"/>
  </colFields>
  <colItems count="2">
    <i>
      <x/>
    </i>
    <i>
      <x v="1"/>
    </i>
  </colItems>
  <dataFields count="1">
    <dataField name="Максимум" fld="11" subtotal="max" baseField="2" baseItem="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0.xml><?xml version="1.0" encoding="utf-8"?>
<pivotTableDefinition xmlns="http://schemas.openxmlformats.org/spreadsheetml/2006/main" name="СводнаяТаблица_обеспеч_ТСТ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9">
  <location ref="B195:C198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5"/>
    </i>
  </colItems>
  <pageFields count="1">
    <pageField fld="2" item="0" hier="-1"/>
  </pageFields>
  <dataFields count="1">
    <dataField name="Сумма по полю Значение" fld="5" baseField="0" baseItem="0"/>
  </dataFields>
  <chartFormats count="2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5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34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8" format="35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1.xml><?xml version="1.0" encoding="utf-8"?>
<pivotTableDefinition xmlns="http://schemas.openxmlformats.org/spreadsheetml/2006/main" name="СводнаяТаблица_мун_банк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3">
  <location ref="B153:D156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x="3"/>
        <item h="1" x="4"/>
        <item h="1" x="5"/>
        <item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2">
    <i>
      <x v="10"/>
    </i>
    <i>
      <x v="13"/>
    </i>
  </colItems>
  <pageFields count="1">
    <pageField fld="2" item="0" hier="-1"/>
  </pageFields>
  <dataFields count="1">
    <dataField name="Сумма по полю Значение" fld="5" baseField="0" baseItem="0"/>
  </dataFields>
  <chartFormats count="9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2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2" format="15">
      <pivotArea type="data" outline="0" fieldPosition="0">
        <references count="3">
          <reference field="4294967294" count="1" selected="0">
            <x v="0"/>
          </reference>
          <reference field="3" count="1" selected="0">
            <x v="10"/>
          </reference>
          <reference field="4" count="1" selected="0">
            <x v="0"/>
          </reference>
        </references>
      </pivotArea>
    </chartFormat>
    <chartFormat chart="12" format="16">
      <pivotArea type="data" outline="0" fieldPosition="0">
        <references count="3">
          <reference field="4294967294" count="1" selected="0">
            <x v="0"/>
          </reference>
          <reference field="3" count="1" selected="0">
            <x v="10"/>
          </reference>
          <reference field="4" count="1" selected="0">
            <x v="1"/>
          </reference>
        </references>
      </pivotArea>
    </chartFormat>
    <chartFormat chart="12" format="17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4" count="1" selected="0">
            <x v="0"/>
          </reference>
        </references>
      </pivotArea>
    </chartFormat>
    <chartFormat chart="12" format="18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2.xml><?xml version="1.0" encoding="utf-8"?>
<pivotTableDefinition xmlns="http://schemas.openxmlformats.org/spreadsheetml/2006/main" name="СводнаяТаблица_мун_жалоб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2">
  <location ref="B127:C130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/>
    </i>
  </colItems>
  <pageFields count="1">
    <pageField fld="2" item="0" hier="-1"/>
  </pageFields>
  <dataFields count="1">
    <dataField name="Сумма по полю Значение" fld="5" baseField="0" baseItem="0"/>
  </dataFields>
  <chartFormats count="1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3.xml><?xml version="1.0" encoding="utf-8"?>
<pivotTableDefinition xmlns="http://schemas.openxmlformats.org/spreadsheetml/2006/main" name="СводнаяТаблица_мун_числ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19:C122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multipleItemSelectionAllowed="1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8"/>
    </i>
  </colItems>
  <pageFields count="1">
    <pageField fld="2" item="0" hier="-1"/>
  </pageFields>
  <dataFields count="1">
    <dataField name="Сумма по полю Значение" fld="5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Сводная таблица_рейт_общ_ТОП_23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>
  <location ref="H325:I369" firstHeaderRow="1" firstDataRow="1" firstDataCol="1" rowPageCount="1" colPageCount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numFmtId="14" multipleItemSelectionAllowed="1" showAll="0" nonAutoSortDefault="1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8"/>
    </i>
    <i>
      <x v="12"/>
    </i>
    <i>
      <x v="9"/>
    </i>
    <i>
      <x v="37"/>
    </i>
    <i>
      <x v="10"/>
    </i>
    <i>
      <x v="40"/>
    </i>
    <i>
      <x v="11"/>
    </i>
    <i>
      <x v="34"/>
    </i>
    <i>
      <x v="15"/>
    </i>
    <i>
      <x v="22"/>
    </i>
    <i>
      <x v="6"/>
    </i>
    <i>
      <x v="3"/>
    </i>
    <i>
      <x v="14"/>
    </i>
    <i>
      <x v="33"/>
    </i>
    <i>
      <x v="16"/>
    </i>
    <i>
      <x v="39"/>
    </i>
    <i>
      <x v="38"/>
    </i>
    <i>
      <x v="42"/>
    </i>
    <i>
      <x v="20"/>
    </i>
    <i>
      <x v="23"/>
    </i>
    <i>
      <x v="19"/>
    </i>
    <i>
      <x/>
    </i>
    <i>
      <x v="25"/>
    </i>
    <i>
      <x v="18"/>
    </i>
    <i>
      <x v="7"/>
    </i>
    <i>
      <x v="1"/>
    </i>
    <i>
      <x v="13"/>
    </i>
    <i>
      <x v="28"/>
    </i>
    <i>
      <x v="31"/>
    </i>
    <i>
      <x v="24"/>
    </i>
    <i>
      <x v="5"/>
    </i>
    <i>
      <x v="27"/>
    </i>
    <i>
      <x v="4"/>
    </i>
    <i>
      <x v="32"/>
    </i>
    <i>
      <x v="30"/>
    </i>
    <i>
      <x v="26"/>
    </i>
    <i>
      <x v="17"/>
    </i>
    <i>
      <x v="36"/>
    </i>
    <i>
      <x v="2"/>
    </i>
    <i>
      <x v="29"/>
    </i>
    <i>
      <x v="35"/>
    </i>
    <i>
      <x v="43"/>
    </i>
    <i>
      <x v="41"/>
    </i>
    <i>
      <x v="21"/>
    </i>
  </rowItems>
  <colItems count="1">
    <i/>
  </colItems>
  <pageFields count="1">
    <pageField fld="4" hier="-1"/>
  </pageFields>
  <dataFields count="1">
    <dataField name="Максимум по полю Общий рейтинг" fld="11" subtotal="max" baseField="2" baseItem="9">
      <extLst>
        <ext xmlns:x14="http://schemas.microsoft.com/office/spreadsheetml/2009/9/main" uri="{E15A36E0-9728-4e99-A89B-3F7291B0FE68}">
          <x14:dataField pivotShowAs="rankA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СводнаяТаблица_рейт_по_показ_общ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380:D384" firstHeaderRow="1" firstDataRow="2" firstDataCol="1" rowPageCount="1" colPageCount="1"/>
  <pivotFields count="17">
    <pivotField showAll="0"/>
    <pivotField showAll="0"/>
    <pivotField axis="axisRow" showAll="0">
      <items count="45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x="16"/>
        <item h="1" x="18"/>
        <item t="default"/>
      </items>
    </pivotField>
    <pivotField axis="axisCol" numFmtId="14" multipleItemSelectionAllowed="1" showAll="0">
      <items count="3">
        <item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</pivotFields>
  <rowFields count="1">
    <field x="2"/>
  </rowFields>
  <rowItems count="3">
    <i>
      <x/>
    </i>
    <i>
      <x v="1"/>
    </i>
    <i>
      <x v="2"/>
    </i>
  </rowItems>
  <colFields count="1">
    <field x="4"/>
  </colFields>
  <colItems count="2">
    <i>
      <x/>
    </i>
    <i>
      <x v="1"/>
    </i>
  </colItems>
  <pageFields count="1">
    <pageField fld="3" hier="-1"/>
  </pageFields>
  <dataFields count="1">
    <dataField name="Сумма по полю Рейтинг" fld="6" baseField="0" baseItem="0"/>
  </dataFields>
  <chartFormats count="4"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2" count="1" selected="0">
            <x v="4"/>
          </reference>
          <reference field="4" count="1" selected="0">
            <x v="1"/>
          </reference>
        </references>
      </pivotArea>
    </chartFormat>
    <chartFormat chart="2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СводнаяТаблица_мун_Индекс ФД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45:C148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"/>
    </i>
  </colItems>
  <pageFields count="1">
    <pageField fld="2" item="0" hier="-1"/>
  </pageFields>
  <dataFields count="1">
    <dataField name="Сумма по полю Значение" fld="5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Сводная таблица_КрКр2вар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3">
  <location ref="B57:D61" firstHeaderRow="1" firstDataRow="2" firstDataCol="1" rowPageCount="1" colPageCount="1"/>
  <pivotFields count="17">
    <pivotField showAll="0" defaultSubtotal="0"/>
    <pivotField showAll="0" defaultSubtotal="0"/>
    <pivotField axis="axisRow" showAll="0">
      <items count="4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x="23"/>
        <item h="1" x="24"/>
        <item h="1" x="25"/>
        <item h="1" x="26"/>
        <item h="1" x="27"/>
        <item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t="default"/>
      </items>
    </pivotField>
    <pivotField axis="axisPage" multipleItemSelectionAllowed="1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3">
    <i>
      <x v="19"/>
    </i>
    <i>
      <x v="23"/>
    </i>
    <i>
      <x v="28"/>
    </i>
  </rowItems>
  <colFields count="1">
    <field x="4"/>
  </colFields>
  <colItems count="2">
    <i>
      <x/>
    </i>
    <i>
      <x v="1"/>
    </i>
  </colItems>
  <pageFields count="1">
    <pageField fld="3" hier="-1"/>
  </pageFields>
  <dataFields count="1">
    <dataField name="Сумма по полю Значение" fld="5" baseField="0" baseItem="0"/>
  </dataFields>
  <formats count="2">
    <format dxfId="2">
      <pivotArea dataOnly="0" labelOnly="1" outline="0" fieldPosition="0">
        <references count="1">
          <reference field="3" count="0"/>
        </references>
      </pivotArea>
    </format>
    <format dxfId="1">
      <pivotArea dataOnly="0" labelOnly="1" outline="0" fieldPosition="0">
        <references count="1">
          <reference field="3" count="0"/>
        </references>
      </pivotArea>
    </format>
  </formats>
  <chartFormats count="5"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Краснодарский край" cacheId="8" dataPosition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12">
  <location ref="B4:H50" firstHeaderRow="1" firstDataRow="3" firstDataCol="1" rowPageCount="1" colPageCount="1"/>
  <pivotFields count="17">
    <pivotField showAll="0" defaultSubtotal="0"/>
    <pivotField showAll="0" defaultSubtotal="0"/>
    <pivotField axis="axisRow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Page" multipleItemSelectionAllowed="1" showAll="0">
      <items count="20">
        <item h="1" x="6"/>
        <item h="1" x="8"/>
        <item h="1" x="9"/>
        <item h="1" x="11"/>
        <item h="1" x="12"/>
        <item h="1" x="15"/>
        <item h="1" x="17"/>
        <item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h="1" x="18"/>
        <item t="default"/>
      </items>
    </pivotField>
    <pivotField axis="axisCol" numFmtId="14" showAll="0" defaultSubtotal="0">
      <items count="2">
        <item x="0"/>
        <item x="1"/>
      </items>
    </pivotField>
    <pivotField dataField="1" showAll="0"/>
    <pivotField showAll="0" defaultSubtotal="0"/>
    <pivotField showAll="0"/>
    <pivotField dataField="1" showAl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Fields count="2">
    <field x="-2"/>
    <field x="4"/>
  </colFields>
  <colItems count="6">
    <i>
      <x/>
      <x/>
    </i>
    <i r="1">
      <x v="1"/>
    </i>
    <i i="1">
      <x v="1"/>
      <x/>
    </i>
    <i r="1" i="1">
      <x v="1"/>
    </i>
    <i i="2">
      <x v="2"/>
      <x/>
    </i>
    <i r="1" i="2">
      <x v="1"/>
    </i>
  </colItems>
  <pageFields count="1">
    <pageField fld="3" hier="-1"/>
  </pageFields>
  <dataFields count="3">
    <dataField name="Краснодарский край" fld="8" baseField="0" baseItem="0"/>
    <dataField name=" " fld="5" baseField="0" baseItem="0"/>
    <dataField name=" РФ" fld="10" baseField="0" baseItem="0"/>
  </dataFields>
  <chartFormats count="11">
    <chartFormat chart="10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0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0" format="9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0"/>
          </reference>
        </references>
      </pivotArea>
    </chartFormat>
    <chartFormat chart="10" format="10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1"/>
          </reference>
        </references>
      </pivotArea>
    </chartFormat>
    <chartFormat chart="10" format="11" series="1">
      <pivotArea type="data" outline="0" fieldPosition="0">
        <references count="2">
          <reference field="4294967294" count="1" selected="0">
            <x v="1"/>
          </reference>
          <reference field="4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chartFormat>
    <chartFormat chart="3" format="186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0"/>
          </reference>
        </references>
      </pivotArea>
    </chartFormat>
    <chartFormat chart="3" format="187" series="1">
      <pivotArea type="data" outline="0" fieldPosition="0">
        <references count="2">
          <reference field="4294967294" count="1" selected="0">
            <x v="1"/>
          </reference>
          <reference field="4" count="1" selected="0">
            <x v="1"/>
          </reference>
        </references>
      </pivotArea>
    </chartFormat>
    <chartFormat chart="3" format="18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18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3" format="190" series="1">
      <pivotArea type="data" outline="0" fieldPosition="0">
        <references count="2">
          <reference field="4294967294" count="1" selected="0">
            <x v="2"/>
          </reference>
          <reference field="4" count="1" selected="0">
            <x v="0"/>
          </reference>
        </references>
      </pivotArea>
    </chartFormat>
    <chartFormat chart="3" format="191" series="1">
      <pivotArea type="data" outline="0" fieldPosition="0">
        <references count="2">
          <reference field="4294967294" count="1" selected="0">
            <x v="2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СводнаяТаблица_рейт_общ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274:D319" firstHeaderRow="1" firstDataRow="2" firstDataCol="1"/>
  <pivotFields count="17">
    <pivotField showAll="0"/>
    <pivotField showAll="0"/>
    <pivotField axis="axisRow" showAll="0" sortType="ascending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Col" numFmtId="14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44">
    <i>
      <x v="8"/>
    </i>
    <i>
      <x v="12"/>
    </i>
    <i>
      <x v="9"/>
    </i>
    <i>
      <x v="10"/>
    </i>
    <i>
      <x v="40"/>
    </i>
    <i>
      <x v="37"/>
    </i>
    <i>
      <x v="15"/>
    </i>
    <i>
      <x v="11"/>
    </i>
    <i>
      <x v="34"/>
    </i>
    <i>
      <x v="6"/>
    </i>
    <i>
      <x v="14"/>
    </i>
    <i>
      <x v="22"/>
    </i>
    <i>
      <x v="3"/>
    </i>
    <i>
      <x v="16"/>
    </i>
    <i>
      <x v="39"/>
    </i>
    <i>
      <x v="38"/>
    </i>
    <i>
      <x v="33"/>
    </i>
    <i>
      <x v="42"/>
    </i>
    <i>
      <x v="20"/>
    </i>
    <i>
      <x v="23"/>
    </i>
    <i>
      <x/>
    </i>
    <i>
      <x v="19"/>
    </i>
    <i>
      <x v="25"/>
    </i>
    <i>
      <x v="13"/>
    </i>
    <i>
      <x v="7"/>
    </i>
    <i>
      <x v="18"/>
    </i>
    <i>
      <x v="24"/>
    </i>
    <i>
      <x v="1"/>
    </i>
    <i>
      <x v="28"/>
    </i>
    <i>
      <x v="5"/>
    </i>
    <i>
      <x v="31"/>
    </i>
    <i>
      <x v="27"/>
    </i>
    <i>
      <x v="26"/>
    </i>
    <i>
      <x v="30"/>
    </i>
    <i>
      <x v="4"/>
    </i>
    <i>
      <x v="32"/>
    </i>
    <i>
      <x v="17"/>
    </i>
    <i>
      <x v="36"/>
    </i>
    <i>
      <x v="29"/>
    </i>
    <i>
      <x v="2"/>
    </i>
    <i>
      <x v="35"/>
    </i>
    <i>
      <x v="41"/>
    </i>
    <i>
      <x v="43"/>
    </i>
    <i>
      <x v="21"/>
    </i>
  </rowItems>
  <colFields count="1">
    <field x="4"/>
  </colFields>
  <colItems count="2">
    <i>
      <x/>
    </i>
    <i>
      <x v="1"/>
    </i>
  </colItems>
  <dataFields count="1">
    <dataField name="Максимум по полю Общий рейтинг" fld="11" subtotal="max" baseField="2" baseItem="0"/>
  </dataFields>
  <chartFormats count="3"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СводнаяТаблица_мун_интернет" cacheId="8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35:C138" firstHeaderRow="1" firstDataRow="2" firstDataCol="1" rowPageCount="1" colPageCount="1"/>
  <pivotFields count="17">
    <pivotField showAll="0" defaultSubtotal="0"/>
    <pivotField showAll="0" defaultSubtotal="0"/>
    <pivotField axis="axisPage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axis="axisCol" showAll="0">
      <items count="20">
        <item h="1" x="17"/>
        <item h="1" x="8"/>
        <item h="1" x="6"/>
        <item h="1" x="15"/>
        <item h="1" x="9"/>
        <item h="1" x="12"/>
        <item h="1" x="11"/>
        <item h="1" x="0"/>
        <item h="1" x="1"/>
        <item h="1" x="2"/>
        <item h="1" x="3"/>
        <item h="1" x="4"/>
        <item h="1" x="5"/>
        <item h="1" x="7"/>
        <item h="1" x="10"/>
        <item h="1" x="13"/>
        <item h="1" x="14"/>
        <item h="1" x="16"/>
        <item x="18"/>
        <item t="default"/>
      </items>
    </pivotField>
    <pivotField axis="axisRow" numFmtId="14" showAll="0">
      <items count="3">
        <item x="0"/>
        <item x="1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/>
    </i>
    <i>
      <x v="1"/>
    </i>
  </rowItems>
  <colFields count="1">
    <field x="3"/>
  </colFields>
  <colItems count="1">
    <i>
      <x v="18"/>
    </i>
  </colItems>
  <pageFields count="1">
    <pageField fld="2" item="0" hier="-1"/>
  </pageFields>
  <dataFields count="1">
    <dataField name="Сумма по полю Значение" fld="5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" sourceName="Показатель">
  <pivotTables>
    <pivotTable tabId="6" name="Краснодарский край"/>
  </pivotTables>
  <data>
    <tabular pivotCacheId="3" showMissing="0" crossFilter="none">
      <items count="19">
        <i x="0" s="1"/>
        <i x="2"/>
        <i x="7"/>
        <i x="3"/>
        <i x="17"/>
        <i x="8"/>
        <i x="18"/>
        <i x="16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" sourceName="Муниципальное образование">
  <pivotTables>
    <pivotTable tabId="6" name="СводнаяТаблица_рейт_по_показ_общ"/>
  </pivotTables>
  <data>
    <tabular pivotCacheId="3" showMissing="0" crossFilter="none">
      <items count="44">
        <i x="0" s="1"/>
        <i x="1" s="1"/>
        <i x="2" s="1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2" sourceName="Показатель">
  <pivotTables>
    <pivotTable tabId="6" name="СводнаяТаблица_рейт_по_показ_общ"/>
    <pivotTable tabId="6" name="СводнаяТаблица_рейт_по_показ_ТОП_22"/>
    <pivotTable tabId="6" name="СводнаяТаблица_рейт_по_показ_ТОП_23"/>
  </pivotTables>
  <data>
    <tabular pivotCacheId="3" showMissing="0" crossFilter="none">
      <items count="19">
        <i x="0"/>
        <i x="2"/>
        <i x="7"/>
        <i x="3"/>
        <i x="17"/>
        <i x="8"/>
        <i x="18"/>
        <i x="16" s="1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4" sourceName="Дата">
  <pivotTables>
    <pivotTable tabId="6" name="СводнаяТаблица_рейт_по_показ_общ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4" sourceName="Муниципальное образование">
  <pivotTables>
    <pivotTable tabId="6" name="СводнаяТаблица_рейт_деталМО"/>
    <pivotTable tabId="6" name="СводнаяТаблица_рейт_деталМО_общий_кнопка"/>
  </pivotTables>
  <data>
    <tabular pivotCacheId="3" showMissing="0" crossFilter="none">
      <items count="44">
        <i x="0"/>
        <i x="1"/>
        <i x="2"/>
        <i x="3"/>
        <i x="4"/>
        <i x="5"/>
        <i x="6" s="1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3" sourceName="Показатель">
  <pivotTables>
    <pivotTable tabId="6" name="СводнаяТаблица_рейт_деталМО"/>
  </pivotTables>
  <data>
    <tabular pivotCacheId="3">
      <items count="19">
        <i x="0" s="1"/>
        <i x="2"/>
        <i x="7"/>
        <i x="3"/>
        <i x="17"/>
        <i x="8"/>
        <i x="18"/>
        <i x="16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5" sourceName="Дата">
  <pivotTables>
    <pivotTable tabId="6" name="СводнаяТаблица_рейт_деталМО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1" sourceName="Муниципальное образование">
  <pivotTables>
    <pivotTable tabId="6" name="Сводная таблица_КрКр2вар"/>
  </pivotTables>
  <data>
    <tabular pivotCacheId="3" showMissing="0" crossFilter="none">
      <items count="44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 s="1"/>
        <i x="20"/>
        <i x="21"/>
        <i x="22"/>
        <i x="23" s="1"/>
        <i x="24"/>
        <i x="25"/>
        <i x="26"/>
        <i x="27"/>
        <i x="28" s="1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1" sourceName="Показатель">
  <pivotTables>
    <pivotTable tabId="6" name="Сводная таблица_КрКр2вар"/>
  </pivotTables>
  <data>
    <tabular pivotCacheId="3" showMissing="0" crossFilter="none">
      <items count="19">
        <i x="0"/>
        <i x="2"/>
        <i x="7"/>
        <i x="3" s="1"/>
        <i x="17"/>
        <i x="8"/>
        <i x="18"/>
        <i x="16"/>
        <i x="6"/>
        <i x="14"/>
        <i x="15"/>
        <i x="5"/>
        <i x="9"/>
        <i x="10"/>
        <i x="12"/>
        <i x="11"/>
        <i x="13"/>
        <i x="1"/>
        <i x="4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1" sourceName="Дата">
  <pivotTables>
    <pivotTable tabId="6" name="Сводная таблица_КрКр2вар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2" sourceName="Муниципальное образование">
  <pivotTables>
    <pivotTable tabId="6" name="СводнаяТаблица_мун_с_накоп"/>
    <pivotTable tabId="6" name="СводнаяТаблица_мун_банк"/>
    <pivotTable tabId="6" name="СводнаяТаблица_мун_жалоб"/>
    <pivotTable tabId="6" name="СводнаяТаблица_мун_Индекс ФД"/>
    <pivotTable tabId="6" name="СводнаяТаблица_мун_интернет"/>
    <pivotTable tabId="6" name="СводнаяТаблица_мун_ФО"/>
    <pivotTable tabId="6" name="СводнаяТаблица_мун_числ"/>
  </pivotTables>
  <data>
    <tabular pivotCacheId="3" showMissing="0" crossFilter="none">
      <items count="44">
        <i x="0" s="1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2" sourceName="Дата">
  <pivotTables>
    <pivotTable tabId="6" name="СводнаяТаблица_мун_с_накоп"/>
    <pivotTable tabId="6" name="СводнаяТаблица_мун_банк"/>
    <pivotTable tabId="6" name="СводнаяТаблица_мун_жалоб"/>
    <pivotTable tabId="6" name="СводнаяТаблица_мун_ФО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3" sourceName="Муниципальное образование">
  <pivotTables>
    <pivotTable tabId="6" name="СводнаяТаблица_обесп_безнал"/>
    <pivotTable tabId="6" name="СводнаяТаблиц_обеспеч_офис"/>
    <pivotTable tabId="6" name="СводнаяТаблица_обеспеч_ТСТ"/>
    <pivotTable tabId="6" name="СводнаяТаблица_обеспеч_ифраст"/>
    <pivotTable tabId="6" name="СводнаяТаблица_обеспеч_БООПС"/>
  </pivotTables>
  <data>
    <tabular pivotCacheId="3" showMissing="0" crossFilter="none">
      <items count="44">
        <i x="0" s="1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/>
        <i x="42"/>
        <i x="43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3" sourceName="Дата">
  <pivotTables>
    <pivotTable tabId="6" name="СводнаяТаблица_обесп_безнал"/>
    <pivotTable tabId="6" name="СводнаяТаблиц_обеспеч_офис"/>
    <pivotTable tabId="6" name="СводнаяТаблица_обеспеч_ТСТ"/>
    <pivotTable tabId="6" name="СводнаяТаблица_обеспеч_БООПС"/>
  </pivotTables>
  <data>
    <tabular pivotCacheId="3" showMissing="0" crossFilter="none">
      <items count="2">
        <i x="0" s="1"/>
        <i x="1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" sourceName="Дата">
  <pivotTables>
    <pivotTable tabId="6" name="СводнаяТаблица_рейт_общ"/>
  </pivotTables>
  <data>
    <tabular pivotCacheId="3" showMissing="0" crossFilter="none">
      <items count="2">
        <i x="0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Показатель" cache="Срез_Показатель" caption="Показатель" showCaption="0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" cache="Срез_Муниципальное_образование1" caption="Муниципальное образование" startItem="11" rowHeight="225425"/>
  <slicer name="Показатель 1" cache="Срез_Показатель1" caption="Показатель" showCaption="0" rowHeight="225425"/>
  <slicer name="Дата 1" cache="Срез_Дата1" caption="Дата" columnCount="2" showCaption="0" rowHeight="22542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1" cache="Срез_Муниципальное_образование2" caption="Муниципальное образование" showCaption="0" rowHeight="225425"/>
  <slicer name="Дата 2" cache="Срез_Дата2" caption="Дата" columnCount="2" showCaption="0" rowHeight="225425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2" cache="Срез_Муниципальное_образование3" caption="Муниципальное образование" showCaption="0" rowHeight="225425"/>
  <slicer name="Дата 3" cache="Срез_Дата3" caption="Дата" columnCount="2" showCaption="0" rowHeight="225425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Дата" cache="Срез_Дата" caption="Дата" showCaption="0" rowHeight="225425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3" cache="Срез_Муниципальное_образование" caption="Муниципальное образование" rowHeight="225425"/>
  <slicer name="Показатель 2" cache="Срез_Показатель2" caption="Показатель" showCaption="0" rowHeight="225425"/>
  <slicer name="Дата 4" cache="Срез_Дата4" caption="Дата" columnCount="2" showCaption="0" rowHeight="225425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4" cache="Срез_Муниципальное_образование4" caption="Муниципальное образование" columnCount="6" showCaption="0" rowHeight="225425"/>
  <slicer name="Показатель 3" cache="Срез_Показатель3" caption="Показатель" rowHeight="225425"/>
  <slicer name="Дата 5" cache="Срез_Дата5" caption="Дата" columnCount="2" showCaption="0" rowHeight="225425"/>
</slicers>
</file>

<file path=xl/tables/table1.xml><?xml version="1.0" encoding="utf-8"?>
<table xmlns="http://schemas.openxmlformats.org/spreadsheetml/2006/main" id="1" name="Таблица1" displayName="Таблица1" ref="A2:T48" totalsRowShown="0" headerRowDxfId="62" dataDxfId="60" headerRowBorderDxfId="61" tableBorderDxfId="59">
  <autoFilter ref="A2:T48"/>
  <tableColumns count="20">
    <tableColumn id="1" name="№ п/п" dataDxfId="58">
      <calculatedColumnFormula>1+A2</calculatedColumnFormula>
    </tableColumn>
    <tableColumn id="2" name="Муниципальное образование" dataDxfId="57"/>
    <tableColumn id="3" name="Количество банковских офисов, ед. на 01.01.2022" dataDxfId="56"/>
    <tableColumn id="4" name="Численность населения, чел на 01.01.2022" dataDxfId="55"/>
    <tableColumn id="5" name="Количество банковских офисов, ед.на тыс. жителей на 01.01.2022" dataDxfId="54">
      <calculatedColumnFormula>C3/D3*1000</calculatedColumnFormula>
    </tableColumn>
    <tableColumn id="6" name="Банкоматы, платежные терминалы на 01.01.2022" dataDxfId="53"/>
    <tableColumn id="7" name="Электронные терминалы на 01.01.2022" dataDxfId="52"/>
    <tableColumn id="8" name="ВСЕГО инфраструктура на 01.01.2022" dataDxfId="51"/>
    <tableColumn id="9" name="Обеспеченность инфраструктурой на 01.01.2022" dataDxfId="50"/>
    <tableColumn id="10" name="Количество банкоматов и касс банковских платежных агентов, ед.на 01.01.2022" dataDxfId="49"/>
    <tableColumn id="11" name="Обеспеченность банкоматами и кассами банковских платежных агентов (субагентов), ед.на тыс жителей на 01.01.2022" dataDxfId="48"/>
    <tableColumn id="12" name="Количество банковских офисов, ед. на 01.01.2023" dataDxfId="47"/>
    <tableColumn id="13" name="Численность населения, чел. на 01.01.2023" dataDxfId="46"/>
    <tableColumn id="14" name="Количество банковских офисов, ед.на тыс. жителей на 01.01.2023" dataDxfId="45">
      <calculatedColumnFormula>L3/M3*1000</calculatedColumnFormula>
    </tableColumn>
    <tableColumn id="15" name="Банкоматы, платежные терминалы на 01.01.2023" dataDxfId="44"/>
    <tableColumn id="16" name="Электронные терминалы на 01.01.2023" dataDxfId="43"/>
    <tableColumn id="17" name="ВСЕГО инфраструктура на 01.01.2023" dataDxfId="42"/>
    <tableColumn id="18" name="Обеспеченность инфраструктурой на 01.01.2023" dataDxfId="41"/>
    <tableColumn id="19" name="Количество банкоматов и касс банковских платежных агентов, ед.на 01.01.2023" dataDxfId="40"/>
    <tableColumn id="20" name="Обеспеченность банкоматами и кассами банковских платежных агентов (субагентов), ед.на тыс жителей на 01.01.2023" dataDxfId="3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Таблица_основная" displayName="Таблица_основная" ref="A1:Q1673" totalsRowShown="0" headerRowDxfId="38" dataDxfId="37" tableBorderDxfId="36">
  <autoFilter ref="A1:Q1673"/>
  <sortState ref="A2:Q1673">
    <sortCondition ref="B1:B1673"/>
  </sortState>
  <tableColumns count="17">
    <tableColumn id="12" name="№ для расчета рейтинга" dataDxfId="35"/>
    <tableColumn id="9" name="№ для добавления данных (исходная)" dataDxfId="34"/>
    <tableColumn id="1" name="Муниципальное образование" dataDxfId="33"/>
    <tableColumn id="2" name="Показатель" dataDxfId="32"/>
    <tableColumn id="3" name="Дата" dataDxfId="31"/>
    <tableColumn id="4" name="Значение" dataDxfId="30"/>
    <tableColumn id="10" name="Рейтинг" dataDxfId="29"/>
    <tableColumn id="5" name="КрКр" dataDxfId="28"/>
    <tableColumn id="6" name="Значение КрКр" dataDxfId="27"/>
    <tableColumn id="7" name="РФ" dataDxfId="26"/>
    <tableColumn id="8" name="Значение РФ" dataDxfId="25"/>
    <tableColumn id="11" name="Общий рейтинг" dataDxfId="0" dataCellStyle="Финансовый"/>
    <tableColumn id="16" name="Рейтинг расчет" dataDxfId="24" dataCellStyle="Обычный 2 2">
      <calculatedColumnFormula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calculatedColumnFormula>
    </tableColumn>
    <tableColumn id="17" name="Ссылка для позиции в рейтинге" dataDxfId="23">
      <calculatedColumnFormula>CONCATENATE("F","$",Таблица_основная[[#This Row],[Первая строка массива]])</calculatedColumnFormula>
    </tableColumn>
    <tableColumn id="13" name="Ссылка для массива Рейтинга" dataDxfId="22">
      <calculatedColumnFormula>CONCATENATE("F","$",Таблица_основная[[#This Row],[Первая строка массива]],":","F","$",Таблица_основная[[#This Row],[Последняя строка моссива]])</calculatedColumnFormula>
    </tableColumn>
    <tableColumn id="14" name="Первая строка массива" dataDxfId="21"/>
    <tableColumn id="15" name="Последняя строка моссива" dataDxfId="20">
      <calculatedColumnFormula>Таблица_основная[[#This Row],[Первая строка массива]]+43</calculatedColumnFormula>
    </tableColumn>
  </tableColumns>
  <tableStyleInfo name="TableStyleLight18" showFirstColumn="1" showLastColumn="0" showRowStripes="1" showColumnStripes="0"/>
</table>
</file>

<file path=xl/tables/table3.xml><?xml version="1.0" encoding="utf-8"?>
<table xmlns="http://schemas.openxmlformats.org/spreadsheetml/2006/main" id="4" name="Таблица_сводный_рейтинг" displayName="Таблица_сводный_рейтинг" ref="A1:N89" totalsRowShown="0" headerRowDxfId="19" dataDxfId="18" tableBorderDxfId="17">
  <autoFilter ref="A1:N89"/>
  <sortState ref="A2:N89">
    <sortCondition ref="A1:A89"/>
  </sortState>
  <tableColumns count="14">
    <tableColumn id="11" name="№ для расчета общего рейтинга" dataDxfId="16"/>
    <tableColumn id="12" name="№ для добавления данных (исходная) и расчета суммы рейтингов" dataDxfId="15"/>
    <tableColumn id="1" name="Муниципальное образование" dataDxfId="14"/>
    <tableColumn id="2" name="Дата" dataDxfId="13"/>
    <tableColumn id="24" name="Общий рейтинг" dataDxfId="12"/>
    <tableColumn id="17" name="Сумма рейтингов" dataDxfId="11"/>
    <tableColumn id="13" name="Общий рейтинг расчет" dataDxfId="10">
      <calculatedColumnFormula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calculatedColumnFormula>
    </tableColumn>
    <tableColumn id="15" name="Ссылка для расчета рейтинга" dataDxfId="9">
      <calculatedColumnFormula>CONCATENATE("F$",Таблица_сводный_рейтинг[[#This Row],[Первая строка массива]],":","F$",Таблица_сводный_рейтинг[[#This Row],[Последняя строка массива]])</calculatedColumnFormula>
    </tableColumn>
    <tableColumn id="16" name="Первая строка массива" dataDxfId="8"/>
    <tableColumn id="14" name="Последняя строка массива" dataDxfId="7">
      <calculatedColumnFormula>Таблица_сводный_рейтинг[[#This Row],[Первая строка массива]]+43</calculatedColumnFormula>
    </tableColumn>
    <tableColumn id="18" name="Сумма рейтингов расчет" dataDxfId="6">
      <calculatedColumnFormula>SUM(INDIRECT(Таблица_сводный_рейтинг[[#This Row],[Ссылка для суммирования рейтинга]]))</calculatedColumnFormula>
    </tableColumn>
    <tableColumn id="3" name="Ссылка для суммирования рейтинга" dataDxfId="5">
      <calculatedColumnFormula>CONCATENATE("'База данных_основная'!G",Таблица_сводный_рейтинг[[#This Row],[Первая строка массива2]],":","G",Таблица_сводный_рейтинг[[#This Row],[Последняя строка массива2]])</calculatedColumnFormula>
    </tableColumn>
    <tableColumn id="6" name="Первая строка массива2" dataDxfId="4">
      <calculatedColumnFormula>N1+1</calculatedColumnFormula>
    </tableColumn>
    <tableColumn id="7" name="Последняя строка массива2" dataDxfId="3">
      <calculatedColumnFormula>Таблица_сводный_рейтинг[[#This Row],[Первая строка массива2]]+18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microsoft.com/office/2007/relationships/slicer" Target="../slicers/slicer6.xml"/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2" Type="http://schemas.microsoft.com/office/2007/relationships/slicer" Target="../slicers/slicer7.x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rinterSettings" Target="../printerSettings/printerSettings5.bin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53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A9" sqref="A9"/>
    </sheetView>
  </sheetViews>
  <sheetFormatPr defaultRowHeight="12.75" x14ac:dyDescent="0.2"/>
  <cols>
    <col min="1" max="1" width="9.140625" customWidth="1"/>
    <col min="2" max="2" width="36.7109375" customWidth="1"/>
    <col min="3" max="3" width="51.42578125" customWidth="1"/>
    <col min="4" max="4" width="44.140625" customWidth="1"/>
    <col min="5" max="5" width="67.140625" customWidth="1"/>
    <col min="6" max="6" width="50.85546875" customWidth="1"/>
    <col min="7" max="7" width="41.28515625" customWidth="1"/>
    <col min="8" max="8" width="40.42578125" customWidth="1"/>
    <col min="9" max="9" width="51.140625" customWidth="1"/>
    <col min="10" max="10" width="81.140625" customWidth="1"/>
    <col min="11" max="11" width="91.85546875" customWidth="1"/>
    <col min="12" max="12" width="51.42578125" customWidth="1"/>
    <col min="13" max="13" width="44.7109375" customWidth="1"/>
    <col min="14" max="14" width="67.140625" customWidth="1"/>
    <col min="15" max="15" width="50.85546875" customWidth="1"/>
    <col min="16" max="16" width="41.28515625" customWidth="1"/>
    <col min="17" max="17" width="40.42578125" customWidth="1"/>
    <col min="18" max="18" width="51.140625" customWidth="1"/>
    <col min="19" max="19" width="81.140625" customWidth="1"/>
    <col min="20" max="20" width="91.85546875" customWidth="1"/>
  </cols>
  <sheetData>
    <row r="1" spans="1:20" ht="8.449999999999999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ht="124.15" customHeight="1" thickBot="1" x14ac:dyDescent="0.25">
      <c r="A2" s="18" t="s">
        <v>45</v>
      </c>
      <c r="B2" s="19" t="s">
        <v>44</v>
      </c>
      <c r="C2" s="20" t="s">
        <v>46</v>
      </c>
      <c r="D2" s="20" t="s">
        <v>47</v>
      </c>
      <c r="E2" s="20" t="s">
        <v>48</v>
      </c>
      <c r="F2" s="20" t="s">
        <v>53</v>
      </c>
      <c r="G2" s="20" t="s">
        <v>54</v>
      </c>
      <c r="H2" s="20" t="s">
        <v>55</v>
      </c>
      <c r="I2" s="20" t="s">
        <v>60</v>
      </c>
      <c r="J2" s="20" t="s">
        <v>61</v>
      </c>
      <c r="K2" s="20" t="s">
        <v>63</v>
      </c>
      <c r="L2" s="20" t="s">
        <v>49</v>
      </c>
      <c r="M2" s="20" t="s">
        <v>50</v>
      </c>
      <c r="N2" s="20" t="s">
        <v>51</v>
      </c>
      <c r="O2" s="20" t="s">
        <v>56</v>
      </c>
      <c r="P2" s="20" t="s">
        <v>57</v>
      </c>
      <c r="Q2" s="20" t="s">
        <v>58</v>
      </c>
      <c r="R2" s="20" t="s">
        <v>59</v>
      </c>
      <c r="S2" s="20" t="s">
        <v>62</v>
      </c>
      <c r="T2" s="21" t="s">
        <v>64</v>
      </c>
    </row>
    <row r="3" spans="1:20" ht="15.75" x14ac:dyDescent="0.2">
      <c r="A3" s="15">
        <v>1</v>
      </c>
      <c r="B3" s="15">
        <v>2</v>
      </c>
      <c r="C3" s="16">
        <v>3</v>
      </c>
      <c r="D3" s="15">
        <v>4</v>
      </c>
      <c r="E3" s="16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  <c r="M3" s="15">
        <v>13</v>
      </c>
      <c r="N3" s="16">
        <v>14</v>
      </c>
      <c r="O3" s="15">
        <v>15</v>
      </c>
      <c r="P3" s="15">
        <v>16</v>
      </c>
      <c r="Q3" s="15">
        <v>17</v>
      </c>
      <c r="R3" s="15">
        <v>18</v>
      </c>
      <c r="S3" s="15">
        <v>19</v>
      </c>
      <c r="T3" s="15">
        <v>20</v>
      </c>
    </row>
    <row r="4" spans="1:20" ht="15.75" x14ac:dyDescent="0.2">
      <c r="A4" s="3">
        <v>1</v>
      </c>
      <c r="B4" s="4" t="s">
        <v>7</v>
      </c>
      <c r="C4" s="6">
        <v>11</v>
      </c>
      <c r="D4" s="7">
        <v>96055</v>
      </c>
      <c r="E4" s="8">
        <f t="shared" ref="E4:E48" si="0">C4/D4*1000</f>
        <v>0.11451772422049868</v>
      </c>
      <c r="F4" s="9">
        <v>84</v>
      </c>
      <c r="G4" s="9">
        <v>1542</v>
      </c>
      <c r="H4" s="9">
        <v>1626</v>
      </c>
      <c r="I4" s="10">
        <v>16.927801780230077</v>
      </c>
      <c r="J4" s="9">
        <v>266</v>
      </c>
      <c r="K4" s="10">
        <v>2.769246785695695</v>
      </c>
      <c r="L4" s="6">
        <v>12</v>
      </c>
      <c r="M4" s="7">
        <v>96055</v>
      </c>
      <c r="N4" s="11">
        <f t="shared" ref="N4:N48" si="1">L4/M4*1000</f>
        <v>0.1249284264223622</v>
      </c>
      <c r="O4" s="6">
        <v>79</v>
      </c>
      <c r="P4" s="6">
        <v>1637</v>
      </c>
      <c r="Q4" s="6">
        <v>1716</v>
      </c>
      <c r="R4" s="17">
        <v>17.86476497839779</v>
      </c>
      <c r="S4" s="6">
        <v>217</v>
      </c>
      <c r="T4" s="17">
        <v>2.259122377804383</v>
      </c>
    </row>
    <row r="5" spans="1:20" ht="15.75" x14ac:dyDescent="0.2">
      <c r="A5" s="3">
        <f>1+A4</f>
        <v>2</v>
      </c>
      <c r="B5" s="4" t="s">
        <v>8</v>
      </c>
      <c r="C5" s="6">
        <v>11</v>
      </c>
      <c r="D5" s="12">
        <v>101180</v>
      </c>
      <c r="E5" s="8">
        <f t="shared" si="0"/>
        <v>0.10871713777426369</v>
      </c>
      <c r="F5" s="9">
        <v>58</v>
      </c>
      <c r="G5" s="9">
        <v>1228</v>
      </c>
      <c r="H5" s="9">
        <v>1286</v>
      </c>
      <c r="I5" s="10">
        <v>12.710021743427554</v>
      </c>
      <c r="J5" s="9">
        <v>244</v>
      </c>
      <c r="K5" s="10">
        <v>2.4115437833563944</v>
      </c>
      <c r="L5" s="6">
        <v>11</v>
      </c>
      <c r="M5" s="12">
        <v>101180</v>
      </c>
      <c r="N5" s="11">
        <f t="shared" si="1"/>
        <v>0.10871713777426369</v>
      </c>
      <c r="O5" s="6">
        <v>52</v>
      </c>
      <c r="P5" s="6">
        <v>1318</v>
      </c>
      <c r="Q5" s="6">
        <v>1370</v>
      </c>
      <c r="R5" s="17">
        <v>13.540225340976477</v>
      </c>
      <c r="S5" s="6">
        <v>209</v>
      </c>
      <c r="T5" s="17">
        <v>2.0656256177110102</v>
      </c>
    </row>
    <row r="6" spans="1:20" ht="15.75" x14ac:dyDescent="0.2">
      <c r="A6" s="3">
        <f t="shared" ref="A6:A47" si="2">1+A5</f>
        <v>3</v>
      </c>
      <c r="B6" s="4" t="s">
        <v>9</v>
      </c>
      <c r="C6" s="6">
        <v>13</v>
      </c>
      <c r="D6" s="7">
        <v>30473</v>
      </c>
      <c r="E6" s="8">
        <f t="shared" si="0"/>
        <v>0.42660716043710828</v>
      </c>
      <c r="F6" s="9">
        <v>31</v>
      </c>
      <c r="G6" s="9">
        <v>400</v>
      </c>
      <c r="H6" s="9">
        <v>431</v>
      </c>
      <c r="I6" s="10">
        <v>14.143668165261051</v>
      </c>
      <c r="J6" s="9">
        <v>102</v>
      </c>
      <c r="K6" s="10">
        <v>3.3472254126603875</v>
      </c>
      <c r="L6" s="6">
        <v>12</v>
      </c>
      <c r="M6" s="7">
        <v>30473</v>
      </c>
      <c r="N6" s="11">
        <f t="shared" si="1"/>
        <v>0.39379122501886915</v>
      </c>
      <c r="O6" s="6">
        <v>30</v>
      </c>
      <c r="P6" s="6">
        <v>416</v>
      </c>
      <c r="Q6" s="6">
        <v>446</v>
      </c>
      <c r="R6" s="17">
        <v>14.635907196534637</v>
      </c>
      <c r="S6" s="6">
        <v>96</v>
      </c>
      <c r="T6" s="17">
        <v>3.1503298001509532</v>
      </c>
    </row>
    <row r="7" spans="1:20" ht="15.75" x14ac:dyDescent="0.2">
      <c r="A7" s="3">
        <f t="shared" si="2"/>
        <v>4</v>
      </c>
      <c r="B7" s="4" t="s">
        <v>10</v>
      </c>
      <c r="C7" s="6">
        <v>23</v>
      </c>
      <c r="D7" s="12">
        <v>107945</v>
      </c>
      <c r="E7" s="8">
        <f t="shared" si="0"/>
        <v>0.21307147158275047</v>
      </c>
      <c r="F7" s="9">
        <v>93</v>
      </c>
      <c r="G7" s="9">
        <v>1877</v>
      </c>
      <c r="H7" s="9">
        <v>1970</v>
      </c>
      <c r="I7" s="10">
        <v>18.250034739913843</v>
      </c>
      <c r="J7" s="9">
        <v>303</v>
      </c>
      <c r="K7" s="10">
        <v>2.8069850386771042</v>
      </c>
      <c r="L7" s="6">
        <v>16</v>
      </c>
      <c r="M7" s="12">
        <v>107945</v>
      </c>
      <c r="N7" s="11">
        <f t="shared" si="1"/>
        <v>0.14822363240539163</v>
      </c>
      <c r="O7" s="6">
        <v>89</v>
      </c>
      <c r="P7" s="6">
        <v>2092</v>
      </c>
      <c r="Q7" s="6">
        <v>2181</v>
      </c>
      <c r="R7" s="17">
        <v>20.204733892259945</v>
      </c>
      <c r="S7" s="6">
        <v>266</v>
      </c>
      <c r="T7" s="17">
        <v>2.4642178887396362</v>
      </c>
    </row>
    <row r="8" spans="1:20" ht="15.75" x14ac:dyDescent="0.2">
      <c r="A8" s="3">
        <f t="shared" si="2"/>
        <v>5</v>
      </c>
      <c r="B8" s="4" t="s">
        <v>11</v>
      </c>
      <c r="C8" s="6">
        <v>10</v>
      </c>
      <c r="D8" s="7">
        <v>51322</v>
      </c>
      <c r="E8" s="8">
        <f t="shared" si="0"/>
        <v>0.19484821324188456</v>
      </c>
      <c r="F8" s="9">
        <v>46</v>
      </c>
      <c r="G8" s="9">
        <v>800</v>
      </c>
      <c r="H8" s="9">
        <v>846</v>
      </c>
      <c r="I8" s="10">
        <v>16.484158840263433</v>
      </c>
      <c r="J8" s="9">
        <v>156</v>
      </c>
      <c r="K8" s="10">
        <v>3.0396321265733994</v>
      </c>
      <c r="L8" s="6">
        <v>9</v>
      </c>
      <c r="M8" s="7">
        <v>51322</v>
      </c>
      <c r="N8" s="11">
        <f t="shared" si="1"/>
        <v>0.17536339191769612</v>
      </c>
      <c r="O8" s="6">
        <v>45</v>
      </c>
      <c r="P8" s="6">
        <v>894</v>
      </c>
      <c r="Q8" s="6">
        <v>939</v>
      </c>
      <c r="R8" s="17">
        <v>18.296247223412959</v>
      </c>
      <c r="S8" s="6">
        <v>130</v>
      </c>
      <c r="T8" s="17">
        <v>2.5330267721444994</v>
      </c>
    </row>
    <row r="9" spans="1:20" ht="15.75" x14ac:dyDescent="0.2">
      <c r="A9" s="3">
        <f t="shared" si="2"/>
        <v>6</v>
      </c>
      <c r="B9" s="4" t="s">
        <v>12</v>
      </c>
      <c r="C9" s="6">
        <v>17</v>
      </c>
      <c r="D9" s="13">
        <v>59674</v>
      </c>
      <c r="E9" s="8">
        <f t="shared" si="0"/>
        <v>0.28488118778697591</v>
      </c>
      <c r="F9" s="9">
        <v>62</v>
      </c>
      <c r="G9" s="9">
        <v>852</v>
      </c>
      <c r="H9" s="9">
        <v>914</v>
      </c>
      <c r="I9" s="10">
        <v>15.316553272782116</v>
      </c>
      <c r="J9" s="9">
        <v>143</v>
      </c>
      <c r="K9" s="10">
        <v>2.3963535207963265</v>
      </c>
      <c r="L9" s="6">
        <v>16</v>
      </c>
      <c r="M9" s="13">
        <v>59674</v>
      </c>
      <c r="N9" s="11">
        <f t="shared" si="1"/>
        <v>0.26812347085833022</v>
      </c>
      <c r="O9" s="6">
        <v>56</v>
      </c>
      <c r="P9" s="6">
        <v>920</v>
      </c>
      <c r="Q9" s="6">
        <v>976</v>
      </c>
      <c r="R9" s="17">
        <v>16.355531722358144</v>
      </c>
      <c r="S9" s="6">
        <v>133</v>
      </c>
      <c r="T9" s="17">
        <v>2.2287763515098704</v>
      </c>
    </row>
    <row r="10" spans="1:20" ht="15.75" x14ac:dyDescent="0.2">
      <c r="A10" s="3">
        <f t="shared" si="2"/>
        <v>7</v>
      </c>
      <c r="B10" s="14" t="s">
        <v>2</v>
      </c>
      <c r="C10" s="6">
        <v>33</v>
      </c>
      <c r="D10" s="12">
        <v>209933</v>
      </c>
      <c r="E10" s="8">
        <f t="shared" si="0"/>
        <v>0.15719300919817275</v>
      </c>
      <c r="F10" s="9">
        <v>217</v>
      </c>
      <c r="G10" s="9">
        <v>3628</v>
      </c>
      <c r="H10" s="9">
        <v>3845</v>
      </c>
      <c r="I10" s="10">
        <v>18.315367283847703</v>
      </c>
      <c r="J10" s="9">
        <v>405</v>
      </c>
      <c r="K10" s="10">
        <v>1.9291869310684837</v>
      </c>
      <c r="L10" s="6">
        <v>30</v>
      </c>
      <c r="M10" s="12">
        <v>209933</v>
      </c>
      <c r="N10" s="11">
        <f t="shared" si="1"/>
        <v>0.14290273563470249</v>
      </c>
      <c r="O10" s="6">
        <v>200</v>
      </c>
      <c r="P10" s="6">
        <v>4125</v>
      </c>
      <c r="Q10" s="6">
        <v>4325</v>
      </c>
      <c r="R10" s="17">
        <v>20.60181105400294</v>
      </c>
      <c r="S10" s="6">
        <v>334</v>
      </c>
      <c r="T10" s="17">
        <v>1.5909837900663546</v>
      </c>
    </row>
    <row r="11" spans="1:20" ht="15.75" x14ac:dyDescent="0.2">
      <c r="A11" s="3">
        <f t="shared" si="2"/>
        <v>8</v>
      </c>
      <c r="B11" s="14" t="s">
        <v>4</v>
      </c>
      <c r="C11" s="6">
        <v>11</v>
      </c>
      <c r="D11" s="12">
        <v>62760</v>
      </c>
      <c r="E11" s="8">
        <f t="shared" si="0"/>
        <v>0.17527087316762269</v>
      </c>
      <c r="F11" s="9">
        <v>61</v>
      </c>
      <c r="G11" s="9">
        <v>1509</v>
      </c>
      <c r="H11" s="9">
        <v>1570</v>
      </c>
      <c r="I11" s="10">
        <v>25.015933715742509</v>
      </c>
      <c r="J11" s="9">
        <v>177</v>
      </c>
      <c r="K11" s="10">
        <v>2.820267686424474</v>
      </c>
      <c r="L11" s="6">
        <v>11</v>
      </c>
      <c r="M11" s="12">
        <v>62760</v>
      </c>
      <c r="N11" s="11">
        <f t="shared" si="1"/>
        <v>0.17527087316762269</v>
      </c>
      <c r="O11" s="6">
        <v>54</v>
      </c>
      <c r="P11" s="6">
        <v>1685</v>
      </c>
      <c r="Q11" s="6">
        <v>1739</v>
      </c>
      <c r="R11" s="17">
        <v>27.708731676226897</v>
      </c>
      <c r="S11" s="6">
        <v>149</v>
      </c>
      <c r="T11" s="17">
        <v>2.3741236456341617</v>
      </c>
    </row>
    <row r="12" spans="1:20" ht="15.75" x14ac:dyDescent="0.2">
      <c r="A12" s="3">
        <f t="shared" si="2"/>
        <v>9</v>
      </c>
      <c r="B12" s="14" t="s">
        <v>0</v>
      </c>
      <c r="C12" s="6">
        <v>231</v>
      </c>
      <c r="D12" s="12">
        <v>930841</v>
      </c>
      <c r="E12" s="8">
        <f t="shared" si="0"/>
        <v>0.24816268299312128</v>
      </c>
      <c r="F12" s="9">
        <v>1810</v>
      </c>
      <c r="G12" s="9">
        <v>55654</v>
      </c>
      <c r="H12" s="9">
        <v>57464</v>
      </c>
      <c r="I12" s="10">
        <v>61.733421712193596</v>
      </c>
      <c r="J12" s="9">
        <v>2447</v>
      </c>
      <c r="K12" s="10">
        <v>2.628805564000726</v>
      </c>
      <c r="L12" s="6">
        <v>238</v>
      </c>
      <c r="M12" s="12">
        <v>930841</v>
      </c>
      <c r="N12" s="11">
        <f t="shared" si="1"/>
        <v>0.25568276429594311</v>
      </c>
      <c r="O12" s="6">
        <v>1773</v>
      </c>
      <c r="P12" s="6">
        <v>60958</v>
      </c>
      <c r="Q12" s="6">
        <v>62731</v>
      </c>
      <c r="R12" s="17">
        <v>67.391745743902547</v>
      </c>
      <c r="S12" s="6">
        <v>2407</v>
      </c>
      <c r="T12" s="17">
        <v>2.585833670841744</v>
      </c>
    </row>
    <row r="13" spans="1:20" ht="15.75" x14ac:dyDescent="0.2">
      <c r="A13" s="3">
        <f t="shared" si="2"/>
        <v>10</v>
      </c>
      <c r="B13" s="14" t="s">
        <v>5</v>
      </c>
      <c r="C13" s="6">
        <v>62</v>
      </c>
      <c r="D13" s="7">
        <v>322276</v>
      </c>
      <c r="E13" s="8">
        <f t="shared" si="0"/>
        <v>0.19238168526356292</v>
      </c>
      <c r="F13" s="9">
        <v>453</v>
      </c>
      <c r="G13" s="9">
        <v>10998</v>
      </c>
      <c r="H13" s="9">
        <v>11451</v>
      </c>
      <c r="I13" s="10">
        <v>35.531656096017073</v>
      </c>
      <c r="J13" s="9">
        <v>597</v>
      </c>
      <c r="K13" s="10">
        <v>1.8524494532636622</v>
      </c>
      <c r="L13" s="6">
        <v>56</v>
      </c>
      <c r="M13" s="7">
        <v>322276</v>
      </c>
      <c r="N13" s="11">
        <f t="shared" si="1"/>
        <v>0.17376410281870197</v>
      </c>
      <c r="O13" s="6">
        <v>412</v>
      </c>
      <c r="P13" s="6">
        <v>11834</v>
      </c>
      <c r="Q13" s="6">
        <v>12246</v>
      </c>
      <c r="R13" s="17">
        <v>37.99848576996115</v>
      </c>
      <c r="S13" s="6">
        <v>624</v>
      </c>
      <c r="T13" s="17">
        <v>1.9362285742655363</v>
      </c>
    </row>
    <row r="14" spans="1:20" ht="15.75" x14ac:dyDescent="0.2">
      <c r="A14" s="3">
        <f t="shared" si="2"/>
        <v>11</v>
      </c>
      <c r="B14" s="14" t="s">
        <v>1</v>
      </c>
      <c r="C14" s="6">
        <v>29</v>
      </c>
      <c r="D14" s="7">
        <v>178704</v>
      </c>
      <c r="E14" s="8">
        <f t="shared" si="0"/>
        <v>0.16227952368161877</v>
      </c>
      <c r="F14" s="9">
        <v>310</v>
      </c>
      <c r="G14" s="9">
        <v>8585</v>
      </c>
      <c r="H14" s="9">
        <v>8895</v>
      </c>
      <c r="I14" s="10">
        <v>49.775047005103417</v>
      </c>
      <c r="J14" s="9">
        <v>440</v>
      </c>
      <c r="K14" s="10">
        <v>2.4621720834452501</v>
      </c>
      <c r="L14" s="6">
        <v>32</v>
      </c>
      <c r="M14" s="7">
        <v>178704</v>
      </c>
      <c r="N14" s="11">
        <f t="shared" si="1"/>
        <v>0.1790670606142</v>
      </c>
      <c r="O14" s="6">
        <v>302</v>
      </c>
      <c r="P14" s="6">
        <v>9635</v>
      </c>
      <c r="Q14" s="6">
        <v>9937</v>
      </c>
      <c r="R14" s="17">
        <v>55.605918166353298</v>
      </c>
      <c r="S14" s="6">
        <v>463</v>
      </c>
      <c r="T14" s="17">
        <v>2.5908765332617065</v>
      </c>
    </row>
    <row r="15" spans="1:20" ht="15.75" x14ac:dyDescent="0.2">
      <c r="A15" s="3">
        <f t="shared" si="2"/>
        <v>12</v>
      </c>
      <c r="B15" s="14" t="s">
        <v>3</v>
      </c>
      <c r="C15" s="6">
        <v>18</v>
      </c>
      <c r="D15" s="7">
        <v>110825</v>
      </c>
      <c r="E15" s="8">
        <f t="shared" si="0"/>
        <v>0.16241822693435598</v>
      </c>
      <c r="F15" s="9">
        <v>203</v>
      </c>
      <c r="G15" s="9">
        <v>5849</v>
      </c>
      <c r="H15" s="9">
        <v>6052</v>
      </c>
      <c r="I15" s="10">
        <v>54.608617189262347</v>
      </c>
      <c r="J15" s="9">
        <v>361</v>
      </c>
      <c r="K15" s="10">
        <v>3.2573877735168058</v>
      </c>
      <c r="L15" s="6">
        <v>16</v>
      </c>
      <c r="M15" s="7">
        <v>110825</v>
      </c>
      <c r="N15" s="11">
        <f t="shared" si="1"/>
        <v>0.14437175727498308</v>
      </c>
      <c r="O15" s="6">
        <v>201</v>
      </c>
      <c r="P15" s="6">
        <v>6299</v>
      </c>
      <c r="Q15" s="6">
        <v>6500</v>
      </c>
      <c r="R15" s="17">
        <v>58.651026392961882</v>
      </c>
      <c r="S15" s="6">
        <v>390</v>
      </c>
      <c r="T15" s="17">
        <v>3.5190615835777126</v>
      </c>
    </row>
    <row r="16" spans="1:20" ht="15.75" x14ac:dyDescent="0.2">
      <c r="A16" s="3">
        <f t="shared" si="2"/>
        <v>13</v>
      </c>
      <c r="B16" s="14" t="s">
        <v>6</v>
      </c>
      <c r="C16" s="6">
        <v>97</v>
      </c>
      <c r="D16" s="12">
        <v>473948</v>
      </c>
      <c r="E16" s="8">
        <f t="shared" si="0"/>
        <v>0.20466380278005183</v>
      </c>
      <c r="F16" s="9">
        <v>1007</v>
      </c>
      <c r="G16" s="9">
        <v>36454</v>
      </c>
      <c r="H16" s="9">
        <v>37461</v>
      </c>
      <c r="I16" s="10">
        <v>79.040316659211555</v>
      </c>
      <c r="J16" s="9">
        <v>1418</v>
      </c>
      <c r="K16" s="10">
        <v>2.991889405588799</v>
      </c>
      <c r="L16" s="6">
        <v>99</v>
      </c>
      <c r="M16" s="12">
        <v>473948</v>
      </c>
      <c r="N16" s="11">
        <f t="shared" si="1"/>
        <v>0.20888367500232091</v>
      </c>
      <c r="O16" s="6">
        <v>966</v>
      </c>
      <c r="P16" s="6">
        <v>38072</v>
      </c>
      <c r="Q16" s="6">
        <v>39038</v>
      </c>
      <c r="R16" s="17">
        <v>82.367685906470754</v>
      </c>
      <c r="S16" s="6">
        <v>1505</v>
      </c>
      <c r="T16" s="17">
        <v>3.1754538472575051</v>
      </c>
    </row>
    <row r="17" spans="1:20" ht="15.75" x14ac:dyDescent="0.2">
      <c r="A17" s="3">
        <f t="shared" si="2"/>
        <v>14</v>
      </c>
      <c r="B17" s="4" t="s">
        <v>13</v>
      </c>
      <c r="C17" s="6">
        <v>22</v>
      </c>
      <c r="D17" s="13">
        <v>99151</v>
      </c>
      <c r="E17" s="8">
        <f t="shared" si="0"/>
        <v>0.22188379340601708</v>
      </c>
      <c r="F17" s="9">
        <v>74</v>
      </c>
      <c r="G17" s="9">
        <v>1103</v>
      </c>
      <c r="H17" s="9">
        <v>1177</v>
      </c>
      <c r="I17" s="10">
        <v>11.870782947221914</v>
      </c>
      <c r="J17" s="9">
        <v>236</v>
      </c>
      <c r="K17" s="10">
        <v>2.3802079656281836</v>
      </c>
      <c r="L17" s="6">
        <v>16</v>
      </c>
      <c r="M17" s="13">
        <v>99151</v>
      </c>
      <c r="N17" s="11">
        <f t="shared" si="1"/>
        <v>0.16137003156801244</v>
      </c>
      <c r="O17" s="6">
        <v>69</v>
      </c>
      <c r="P17" s="6">
        <v>1190</v>
      </c>
      <c r="Q17" s="6">
        <v>1259</v>
      </c>
      <c r="R17" s="17">
        <v>12.697804359007979</v>
      </c>
      <c r="S17" s="6">
        <v>177</v>
      </c>
      <c r="T17" s="17">
        <v>1.7851559742211374</v>
      </c>
    </row>
    <row r="18" spans="1:20" ht="15.75" x14ac:dyDescent="0.2">
      <c r="A18" s="3">
        <f t="shared" si="2"/>
        <v>15</v>
      </c>
      <c r="B18" s="4" t="s">
        <v>14</v>
      </c>
      <c r="C18" s="6">
        <v>17</v>
      </c>
      <c r="D18" s="13">
        <v>137429</v>
      </c>
      <c r="E18" s="8">
        <f t="shared" si="0"/>
        <v>0.12370023794104594</v>
      </c>
      <c r="F18" s="9">
        <v>97</v>
      </c>
      <c r="G18" s="9">
        <v>2642</v>
      </c>
      <c r="H18" s="9">
        <v>2739</v>
      </c>
      <c r="I18" s="10">
        <v>19.930291277677931</v>
      </c>
      <c r="J18" s="9">
        <v>345</v>
      </c>
      <c r="K18" s="10">
        <v>2.5103871817447554</v>
      </c>
      <c r="L18" s="6">
        <v>13</v>
      </c>
      <c r="M18" s="13">
        <v>137429</v>
      </c>
      <c r="N18" s="11">
        <f t="shared" si="1"/>
        <v>9.4594299601976295E-2</v>
      </c>
      <c r="O18" s="6">
        <v>93</v>
      </c>
      <c r="P18" s="6">
        <v>2879</v>
      </c>
      <c r="Q18" s="6">
        <v>2972</v>
      </c>
      <c r="R18" s="17">
        <v>21.625712185928734</v>
      </c>
      <c r="S18" s="6">
        <v>252</v>
      </c>
      <c r="T18" s="17">
        <v>1.8336741153613867</v>
      </c>
    </row>
    <row r="19" spans="1:20" ht="15.75" x14ac:dyDescent="0.2">
      <c r="A19" s="3">
        <f t="shared" si="2"/>
        <v>16</v>
      </c>
      <c r="B19" s="4" t="s">
        <v>15</v>
      </c>
      <c r="C19" s="6">
        <v>28</v>
      </c>
      <c r="D19" s="13">
        <v>137166</v>
      </c>
      <c r="E19" s="8">
        <f t="shared" si="0"/>
        <v>0.20413221935465056</v>
      </c>
      <c r="F19" s="9">
        <v>138</v>
      </c>
      <c r="G19" s="9">
        <v>2958</v>
      </c>
      <c r="H19" s="9">
        <v>3096</v>
      </c>
      <c r="I19" s="10">
        <v>22.571191111499935</v>
      </c>
      <c r="J19" s="9">
        <v>306</v>
      </c>
      <c r="K19" s="10">
        <v>2.2308735400901099</v>
      </c>
      <c r="L19" s="6">
        <v>25</v>
      </c>
      <c r="M19" s="13">
        <v>137166</v>
      </c>
      <c r="N19" s="5">
        <f t="shared" si="1"/>
        <v>0.18226091013808088</v>
      </c>
      <c r="O19" s="6">
        <v>121</v>
      </c>
      <c r="P19" s="6">
        <v>3043</v>
      </c>
      <c r="Q19" s="6">
        <v>3164</v>
      </c>
      <c r="R19" s="17">
        <v>23.066940787075513</v>
      </c>
      <c r="S19" s="6">
        <v>243</v>
      </c>
      <c r="T19" s="17">
        <v>1.771576046542146</v>
      </c>
    </row>
    <row r="20" spans="1:20" ht="15.75" x14ac:dyDescent="0.2">
      <c r="A20" s="3">
        <f t="shared" si="2"/>
        <v>17</v>
      </c>
      <c r="B20" s="14" t="s">
        <v>16</v>
      </c>
      <c r="C20" s="6">
        <v>21</v>
      </c>
      <c r="D20" s="13">
        <v>123772</v>
      </c>
      <c r="E20" s="8">
        <f t="shared" si="0"/>
        <v>0.1696668067091103</v>
      </c>
      <c r="F20" s="9">
        <v>126</v>
      </c>
      <c r="G20" s="9">
        <v>1852</v>
      </c>
      <c r="H20" s="9">
        <v>1978</v>
      </c>
      <c r="I20" s="10">
        <v>15.980997317648578</v>
      </c>
      <c r="J20" s="9">
        <v>290</v>
      </c>
      <c r="K20" s="10">
        <v>2.3430178069353325</v>
      </c>
      <c r="L20" s="6">
        <v>20</v>
      </c>
      <c r="M20" s="13">
        <v>123772</v>
      </c>
      <c r="N20" s="11">
        <f t="shared" si="1"/>
        <v>0.1615874349610574</v>
      </c>
      <c r="O20" s="6">
        <v>118</v>
      </c>
      <c r="P20" s="6">
        <v>2037</v>
      </c>
      <c r="Q20" s="6">
        <v>2155</v>
      </c>
      <c r="R20" s="17">
        <v>17.411046117053939</v>
      </c>
      <c r="S20" s="6">
        <v>287</v>
      </c>
      <c r="T20" s="17">
        <v>2.3187796916911738</v>
      </c>
    </row>
    <row r="21" spans="1:20" ht="15.75" x14ac:dyDescent="0.2">
      <c r="A21" s="3">
        <f t="shared" si="2"/>
        <v>18</v>
      </c>
      <c r="B21" s="4" t="s">
        <v>17</v>
      </c>
      <c r="C21" s="6">
        <v>14</v>
      </c>
      <c r="D21" s="13">
        <v>51158</v>
      </c>
      <c r="E21" s="8">
        <f t="shared" si="0"/>
        <v>0.2736619883498182</v>
      </c>
      <c r="F21" s="9">
        <v>34</v>
      </c>
      <c r="G21" s="9">
        <v>645</v>
      </c>
      <c r="H21" s="9">
        <v>679</v>
      </c>
      <c r="I21" s="10">
        <v>13.272606434966182</v>
      </c>
      <c r="J21" s="9">
        <v>136</v>
      </c>
      <c r="K21" s="10">
        <v>2.6584307439696624</v>
      </c>
      <c r="L21" s="6">
        <v>14</v>
      </c>
      <c r="M21" s="13">
        <v>51158</v>
      </c>
      <c r="N21" s="11">
        <f t="shared" si="1"/>
        <v>0.2736619883498182</v>
      </c>
      <c r="O21" s="6">
        <v>38</v>
      </c>
      <c r="P21" s="6">
        <v>698</v>
      </c>
      <c r="Q21" s="6">
        <v>736</v>
      </c>
      <c r="R21" s="17">
        <v>14.386801673247586</v>
      </c>
      <c r="S21" s="6">
        <v>136</v>
      </c>
      <c r="T21" s="17">
        <v>2.6584307439696624</v>
      </c>
    </row>
    <row r="22" spans="1:20" ht="15.75" x14ac:dyDescent="0.2">
      <c r="A22" s="3">
        <f t="shared" si="2"/>
        <v>19</v>
      </c>
      <c r="B22" s="4" t="s">
        <v>18</v>
      </c>
      <c r="C22" s="6">
        <v>18</v>
      </c>
      <c r="D22" s="13">
        <v>103074</v>
      </c>
      <c r="E22" s="8">
        <f t="shared" si="0"/>
        <v>0.17463181791722451</v>
      </c>
      <c r="F22" s="9">
        <v>81</v>
      </c>
      <c r="G22" s="9">
        <v>1550</v>
      </c>
      <c r="H22" s="9">
        <v>1631</v>
      </c>
      <c r="I22" s="10">
        <v>15.823583056832955</v>
      </c>
      <c r="J22" s="9">
        <v>165</v>
      </c>
      <c r="K22" s="10">
        <v>1.6007916642412248</v>
      </c>
      <c r="L22" s="6">
        <v>16</v>
      </c>
      <c r="M22" s="13">
        <v>103074</v>
      </c>
      <c r="N22" s="11">
        <f t="shared" si="1"/>
        <v>0.15522828259308846</v>
      </c>
      <c r="O22" s="6">
        <v>76</v>
      </c>
      <c r="P22" s="6">
        <v>1609</v>
      </c>
      <c r="Q22" s="6">
        <v>1685</v>
      </c>
      <c r="R22" s="17">
        <v>16.347478510584629</v>
      </c>
      <c r="S22" s="6">
        <v>165</v>
      </c>
      <c r="T22" s="17">
        <v>1.6007916642412248</v>
      </c>
    </row>
    <row r="23" spans="1:20" ht="15.75" x14ac:dyDescent="0.2">
      <c r="A23" s="3">
        <f t="shared" si="2"/>
        <v>20</v>
      </c>
      <c r="B23" s="4" t="s">
        <v>19</v>
      </c>
      <c r="C23" s="6">
        <v>12</v>
      </c>
      <c r="D23" s="13">
        <v>86685</v>
      </c>
      <c r="E23" s="8">
        <f t="shared" si="0"/>
        <v>0.13843225471534867</v>
      </c>
      <c r="F23" s="9">
        <v>94</v>
      </c>
      <c r="G23" s="9">
        <v>1378</v>
      </c>
      <c r="H23" s="9">
        <v>1472</v>
      </c>
      <c r="I23" s="10">
        <v>16.981023245082771</v>
      </c>
      <c r="J23" s="9">
        <v>228</v>
      </c>
      <c r="K23" s="10">
        <v>2.6302128395916249</v>
      </c>
      <c r="L23" s="6">
        <v>11</v>
      </c>
      <c r="M23" s="13">
        <v>86685</v>
      </c>
      <c r="N23" s="11">
        <f t="shared" si="1"/>
        <v>0.12689623348906962</v>
      </c>
      <c r="O23" s="6">
        <v>89</v>
      </c>
      <c r="P23" s="6">
        <v>1526</v>
      </c>
      <c r="Q23" s="6">
        <v>1615</v>
      </c>
      <c r="R23" s="17">
        <v>18.630674280440676</v>
      </c>
      <c r="S23" s="6">
        <v>184</v>
      </c>
      <c r="T23" s="17">
        <v>2.1226279056353463</v>
      </c>
    </row>
    <row r="24" spans="1:20" ht="15.75" x14ac:dyDescent="0.2">
      <c r="A24" s="3">
        <f t="shared" si="2"/>
        <v>21</v>
      </c>
      <c r="B24" s="4" t="s">
        <v>20</v>
      </c>
      <c r="C24" s="6">
        <v>20</v>
      </c>
      <c r="D24" s="13">
        <v>104405</v>
      </c>
      <c r="E24" s="8">
        <f t="shared" si="0"/>
        <v>0.19156170681480772</v>
      </c>
      <c r="F24" s="9">
        <v>78</v>
      </c>
      <c r="G24" s="9">
        <v>1452</v>
      </c>
      <c r="H24" s="9">
        <v>1530</v>
      </c>
      <c r="I24" s="10">
        <v>14.654470571332791</v>
      </c>
      <c r="J24" s="9">
        <v>313</v>
      </c>
      <c r="K24" s="10">
        <v>2.9979407116517409</v>
      </c>
      <c r="L24" s="6">
        <v>19</v>
      </c>
      <c r="M24" s="13">
        <v>104405</v>
      </c>
      <c r="N24" s="5">
        <f t="shared" si="1"/>
        <v>0.18198362147406735</v>
      </c>
      <c r="O24" s="6">
        <v>75</v>
      </c>
      <c r="P24" s="6">
        <v>1598</v>
      </c>
      <c r="Q24" s="6">
        <v>1673</v>
      </c>
      <c r="R24" s="17">
        <v>16.024136775058665</v>
      </c>
      <c r="S24" s="6">
        <v>236</v>
      </c>
      <c r="T24" s="17">
        <v>2.2604281404147311</v>
      </c>
    </row>
    <row r="25" spans="1:20" ht="15.75" x14ac:dyDescent="0.2">
      <c r="A25" s="3">
        <f t="shared" si="2"/>
        <v>22</v>
      </c>
      <c r="B25" s="4" t="s">
        <v>21</v>
      </c>
      <c r="C25" s="6">
        <v>11</v>
      </c>
      <c r="D25" s="13">
        <v>35881</v>
      </c>
      <c r="E25" s="8">
        <f t="shared" si="0"/>
        <v>0.30656893620579134</v>
      </c>
      <c r="F25" s="9">
        <v>28</v>
      </c>
      <c r="G25" s="9">
        <v>451</v>
      </c>
      <c r="H25" s="9">
        <v>479</v>
      </c>
      <c r="I25" s="10">
        <v>13.349683676597643</v>
      </c>
      <c r="J25" s="9">
        <v>82</v>
      </c>
      <c r="K25" s="10">
        <v>2.2853320698977178</v>
      </c>
      <c r="L25" s="6">
        <v>11</v>
      </c>
      <c r="M25" s="13">
        <v>35881</v>
      </c>
      <c r="N25" s="11">
        <f t="shared" si="1"/>
        <v>0.30656893620579134</v>
      </c>
      <c r="O25" s="6">
        <v>29</v>
      </c>
      <c r="P25" s="6">
        <v>476</v>
      </c>
      <c r="Q25" s="6">
        <v>505</v>
      </c>
      <c r="R25" s="17">
        <v>14.074301162174967</v>
      </c>
      <c r="S25" s="6">
        <v>55</v>
      </c>
      <c r="T25" s="17">
        <v>1.5328446810289567</v>
      </c>
    </row>
    <row r="26" spans="1:20" ht="15.75" x14ac:dyDescent="0.2">
      <c r="A26" s="3">
        <f t="shared" si="2"/>
        <v>23</v>
      </c>
      <c r="B26" s="4" t="s">
        <v>22</v>
      </c>
      <c r="C26" s="6">
        <v>21</v>
      </c>
      <c r="D26" s="13">
        <v>133636</v>
      </c>
      <c r="E26" s="8">
        <f t="shared" si="0"/>
        <v>0.15714328474363196</v>
      </c>
      <c r="F26" s="9">
        <v>103</v>
      </c>
      <c r="G26" s="9">
        <v>1984</v>
      </c>
      <c r="H26" s="9">
        <v>2087</v>
      </c>
      <c r="I26" s="10">
        <v>15.617049298093328</v>
      </c>
      <c r="J26" s="9">
        <v>335</v>
      </c>
      <c r="K26" s="10">
        <v>2.5068095423388908</v>
      </c>
      <c r="L26" s="6">
        <v>18</v>
      </c>
      <c r="M26" s="13">
        <v>133636</v>
      </c>
      <c r="N26" s="11">
        <f t="shared" si="1"/>
        <v>0.13469424406597025</v>
      </c>
      <c r="O26" s="6">
        <v>93</v>
      </c>
      <c r="P26" s="6">
        <v>2114</v>
      </c>
      <c r="Q26" s="6">
        <v>2207</v>
      </c>
      <c r="R26" s="17">
        <v>16.515010925199796</v>
      </c>
      <c r="S26" s="6">
        <v>344</v>
      </c>
      <c r="T26" s="17">
        <v>2.5741566643718756</v>
      </c>
    </row>
    <row r="27" spans="1:20" ht="15.75" x14ac:dyDescent="0.2">
      <c r="A27" s="3">
        <f t="shared" si="2"/>
        <v>24</v>
      </c>
      <c r="B27" s="4" t="s">
        <v>23</v>
      </c>
      <c r="C27" s="6">
        <v>19</v>
      </c>
      <c r="D27" s="13">
        <v>105764</v>
      </c>
      <c r="E27" s="8">
        <f t="shared" si="0"/>
        <v>0.17964524791044212</v>
      </c>
      <c r="F27" s="9">
        <v>68</v>
      </c>
      <c r="G27" s="9">
        <v>1292</v>
      </c>
      <c r="H27" s="9">
        <v>1360</v>
      </c>
      <c r="I27" s="10">
        <v>12.858817745168489</v>
      </c>
      <c r="J27" s="9">
        <v>390</v>
      </c>
      <c r="K27" s="10">
        <v>3.6874550886880222</v>
      </c>
      <c r="L27" s="6">
        <v>19</v>
      </c>
      <c r="M27" s="13">
        <v>105764</v>
      </c>
      <c r="N27" s="11">
        <f t="shared" si="1"/>
        <v>0.17964524791044212</v>
      </c>
      <c r="O27" s="6">
        <v>66</v>
      </c>
      <c r="P27" s="6">
        <v>1450</v>
      </c>
      <c r="Q27" s="6">
        <v>1516</v>
      </c>
      <c r="R27" s="17">
        <v>14.333799780643696</v>
      </c>
      <c r="S27" s="6">
        <v>267</v>
      </c>
      <c r="T27" s="17">
        <v>2.5244884837941077</v>
      </c>
    </row>
    <row r="28" spans="1:20" ht="15.75" x14ac:dyDescent="0.2">
      <c r="A28" s="3">
        <f t="shared" si="2"/>
        <v>25</v>
      </c>
      <c r="B28" s="4" t="s">
        <v>24</v>
      </c>
      <c r="C28" s="6">
        <v>14</v>
      </c>
      <c r="D28" s="13">
        <v>65860</v>
      </c>
      <c r="E28" s="8">
        <f t="shared" si="0"/>
        <v>0.21257212268448225</v>
      </c>
      <c r="F28" s="9">
        <v>84</v>
      </c>
      <c r="G28" s="9">
        <v>998</v>
      </c>
      <c r="H28" s="9">
        <v>1082</v>
      </c>
      <c r="I28" s="10">
        <v>16.428788338900699</v>
      </c>
      <c r="J28" s="9">
        <v>196</v>
      </c>
      <c r="K28" s="10">
        <v>2.9760097175827513</v>
      </c>
      <c r="L28" s="6">
        <v>14</v>
      </c>
      <c r="M28" s="13">
        <v>65860</v>
      </c>
      <c r="N28" s="11">
        <f t="shared" si="1"/>
        <v>0.21257212268448225</v>
      </c>
      <c r="O28" s="6">
        <v>79</v>
      </c>
      <c r="P28" s="6">
        <v>1046</v>
      </c>
      <c r="Q28" s="6">
        <v>1125</v>
      </c>
      <c r="R28" s="17">
        <v>17.081688430003037</v>
      </c>
      <c r="S28" s="6">
        <v>161</v>
      </c>
      <c r="T28" s="17">
        <v>2.4445794108715457</v>
      </c>
    </row>
    <row r="29" spans="1:20" ht="15.75" x14ac:dyDescent="0.2">
      <c r="A29" s="3">
        <f t="shared" si="2"/>
        <v>26</v>
      </c>
      <c r="B29" s="4" t="s">
        <v>25</v>
      </c>
      <c r="C29" s="6">
        <v>22</v>
      </c>
      <c r="D29" s="13">
        <v>98659</v>
      </c>
      <c r="E29" s="8">
        <f t="shared" si="0"/>
        <v>0.22299029992195341</v>
      </c>
      <c r="F29" s="9">
        <v>91</v>
      </c>
      <c r="G29" s="9">
        <v>1446</v>
      </c>
      <c r="H29" s="9">
        <v>1537</v>
      </c>
      <c r="I29" s="10">
        <v>15.578913226365561</v>
      </c>
      <c r="J29" s="9">
        <v>197</v>
      </c>
      <c r="K29" s="10">
        <v>1.9967767765738555</v>
      </c>
      <c r="L29" s="6">
        <v>22</v>
      </c>
      <c r="M29" s="13">
        <v>98659</v>
      </c>
      <c r="N29" s="11">
        <f t="shared" si="1"/>
        <v>0.22299029992195341</v>
      </c>
      <c r="O29" s="6">
        <v>74</v>
      </c>
      <c r="P29" s="6">
        <v>1563</v>
      </c>
      <c r="Q29" s="6">
        <v>1637</v>
      </c>
      <c r="R29" s="17">
        <v>16.592505498738078</v>
      </c>
      <c r="S29" s="6">
        <v>187</v>
      </c>
      <c r="T29" s="17">
        <v>1.8954175493366039</v>
      </c>
    </row>
    <row r="30" spans="1:20" ht="15.75" x14ac:dyDescent="0.2">
      <c r="A30" s="3">
        <f t="shared" si="2"/>
        <v>27</v>
      </c>
      <c r="B30" s="4" t="s">
        <v>26</v>
      </c>
      <c r="C30" s="6">
        <v>17</v>
      </c>
      <c r="D30" s="13">
        <v>63955</v>
      </c>
      <c r="E30" s="8">
        <f t="shared" si="0"/>
        <v>0.26581189899147839</v>
      </c>
      <c r="F30" s="9">
        <v>60</v>
      </c>
      <c r="G30" s="9">
        <v>892</v>
      </c>
      <c r="H30" s="9">
        <v>952</v>
      </c>
      <c r="I30" s="10">
        <v>14.88546634352279</v>
      </c>
      <c r="J30" s="9">
        <v>101</v>
      </c>
      <c r="K30" s="10">
        <v>1.579235399890548</v>
      </c>
      <c r="L30" s="6">
        <v>16</v>
      </c>
      <c r="M30" s="13">
        <v>63955</v>
      </c>
      <c r="N30" s="11">
        <f t="shared" si="1"/>
        <v>0.25017590493315611</v>
      </c>
      <c r="O30" s="6">
        <v>61</v>
      </c>
      <c r="P30" s="6">
        <v>960</v>
      </c>
      <c r="Q30" s="6">
        <v>1021</v>
      </c>
      <c r="R30" s="17">
        <v>15.964349933547023</v>
      </c>
      <c r="S30" s="6">
        <v>114</v>
      </c>
      <c r="T30" s="17">
        <v>1.7825033226487372</v>
      </c>
    </row>
    <row r="31" spans="1:20" ht="15.75" x14ac:dyDescent="0.2">
      <c r="A31" s="3">
        <f t="shared" si="2"/>
        <v>28</v>
      </c>
      <c r="B31" s="4" t="s">
        <v>27</v>
      </c>
      <c r="C31" s="6">
        <v>23</v>
      </c>
      <c r="D31" s="13">
        <v>70622</v>
      </c>
      <c r="E31" s="8">
        <f t="shared" si="0"/>
        <v>0.32567755090481715</v>
      </c>
      <c r="F31" s="9">
        <v>52</v>
      </c>
      <c r="G31" s="9">
        <v>694</v>
      </c>
      <c r="H31" s="9">
        <v>746</v>
      </c>
      <c r="I31" s="10">
        <v>10.563280564130158</v>
      </c>
      <c r="J31" s="9">
        <v>133</v>
      </c>
      <c r="K31" s="10">
        <v>1.8832658378408993</v>
      </c>
      <c r="L31" s="6">
        <v>21</v>
      </c>
      <c r="M31" s="13">
        <v>70622</v>
      </c>
      <c r="N31" s="11">
        <f t="shared" si="1"/>
        <v>0.29735776386961571</v>
      </c>
      <c r="O31" s="6">
        <v>46</v>
      </c>
      <c r="P31" s="6">
        <v>789</v>
      </c>
      <c r="Q31" s="6">
        <v>835</v>
      </c>
      <c r="R31" s="17">
        <v>11.823511087196625</v>
      </c>
      <c r="S31" s="6">
        <v>134</v>
      </c>
      <c r="T31" s="17">
        <v>1.8974257313585001</v>
      </c>
    </row>
    <row r="32" spans="1:20" ht="15.75" x14ac:dyDescent="0.2">
      <c r="A32" s="3">
        <f t="shared" si="2"/>
        <v>29</v>
      </c>
      <c r="B32" s="4" t="s">
        <v>28</v>
      </c>
      <c r="C32" s="6">
        <v>18</v>
      </c>
      <c r="D32" s="13">
        <v>87336</v>
      </c>
      <c r="E32" s="8">
        <f t="shared" si="0"/>
        <v>0.20610057708161583</v>
      </c>
      <c r="F32" s="9">
        <v>54</v>
      </c>
      <c r="G32" s="9">
        <v>909</v>
      </c>
      <c r="H32" s="9">
        <v>963</v>
      </c>
      <c r="I32" s="10">
        <v>11.026380873866445</v>
      </c>
      <c r="J32" s="9">
        <v>238</v>
      </c>
      <c r="K32" s="10">
        <v>2.7251076303013648</v>
      </c>
      <c r="L32" s="6">
        <v>17</v>
      </c>
      <c r="M32" s="13">
        <v>87336</v>
      </c>
      <c r="N32" s="5">
        <f t="shared" si="1"/>
        <v>0.19465054502152607</v>
      </c>
      <c r="O32" s="6">
        <v>53</v>
      </c>
      <c r="P32" s="6">
        <v>1069</v>
      </c>
      <c r="Q32" s="6">
        <v>1122</v>
      </c>
      <c r="R32" s="17">
        <v>12.84693597142072</v>
      </c>
      <c r="S32" s="6">
        <v>160</v>
      </c>
      <c r="T32" s="17">
        <v>1.8320051296143629</v>
      </c>
    </row>
    <row r="33" spans="1:20" ht="15.75" x14ac:dyDescent="0.2">
      <c r="A33" s="3">
        <f t="shared" si="2"/>
        <v>30</v>
      </c>
      <c r="B33" s="4" t="s">
        <v>29</v>
      </c>
      <c r="C33" s="6">
        <v>14</v>
      </c>
      <c r="D33" s="13">
        <v>43041</v>
      </c>
      <c r="E33" s="8">
        <f t="shared" si="0"/>
        <v>0.32527125299133386</v>
      </c>
      <c r="F33" s="9">
        <v>35</v>
      </c>
      <c r="G33" s="9">
        <v>414</v>
      </c>
      <c r="H33" s="9">
        <v>449</v>
      </c>
      <c r="I33" s="10">
        <v>10.431913756650635</v>
      </c>
      <c r="J33" s="9">
        <v>123</v>
      </c>
      <c r="K33" s="10">
        <v>2.8577402941381473</v>
      </c>
      <c r="L33" s="6">
        <v>14</v>
      </c>
      <c r="M33" s="13">
        <v>43041</v>
      </c>
      <c r="N33" s="11">
        <f t="shared" si="1"/>
        <v>0.32527125299133386</v>
      </c>
      <c r="O33" s="6">
        <v>28</v>
      </c>
      <c r="P33" s="6">
        <v>439</v>
      </c>
      <c r="Q33" s="6">
        <v>467</v>
      </c>
      <c r="R33" s="17">
        <v>10.850119653353779</v>
      </c>
      <c r="S33" s="6">
        <v>115</v>
      </c>
      <c r="T33" s="17">
        <v>2.6718710067145279</v>
      </c>
    </row>
    <row r="34" spans="1:20" ht="15.75" x14ac:dyDescent="0.2">
      <c r="A34" s="3">
        <f t="shared" si="2"/>
        <v>31</v>
      </c>
      <c r="B34" s="4" t="s">
        <v>30</v>
      </c>
      <c r="C34" s="6">
        <v>19</v>
      </c>
      <c r="D34" s="13">
        <v>64344</v>
      </c>
      <c r="E34" s="8">
        <f t="shared" si="0"/>
        <v>0.29528782792490366</v>
      </c>
      <c r="F34" s="9">
        <v>39</v>
      </c>
      <c r="G34" s="9">
        <v>519</v>
      </c>
      <c r="H34" s="9">
        <v>558</v>
      </c>
      <c r="I34" s="10">
        <v>8.6721372622155908</v>
      </c>
      <c r="J34" s="9">
        <v>136</v>
      </c>
      <c r="K34" s="10">
        <v>2.1136391893572051</v>
      </c>
      <c r="L34" s="6">
        <v>17</v>
      </c>
      <c r="M34" s="13">
        <v>64344</v>
      </c>
      <c r="N34" s="11">
        <f t="shared" si="1"/>
        <v>0.26420489866965063</v>
      </c>
      <c r="O34" s="6">
        <v>37</v>
      </c>
      <c r="P34" s="6">
        <v>599</v>
      </c>
      <c r="Q34" s="6">
        <v>636</v>
      </c>
      <c r="R34" s="17">
        <v>9.8843715031704598</v>
      </c>
      <c r="S34" s="6">
        <v>127</v>
      </c>
      <c r="T34" s="17">
        <v>1.9737660077085666</v>
      </c>
    </row>
    <row r="35" spans="1:20" ht="15.75" x14ac:dyDescent="0.2">
      <c r="A35" s="3">
        <f t="shared" si="2"/>
        <v>32</v>
      </c>
      <c r="B35" s="4" t="s">
        <v>31</v>
      </c>
      <c r="C35" s="6">
        <v>17</v>
      </c>
      <c r="D35" s="13">
        <v>66993</v>
      </c>
      <c r="E35" s="8">
        <f t="shared" si="0"/>
        <v>0.25375785529831479</v>
      </c>
      <c r="F35" s="9">
        <v>69</v>
      </c>
      <c r="G35" s="9">
        <v>935</v>
      </c>
      <c r="H35" s="9">
        <v>1004</v>
      </c>
      <c r="I35" s="10">
        <v>14.986640395265178</v>
      </c>
      <c r="J35" s="9">
        <v>138</v>
      </c>
      <c r="K35" s="10">
        <v>2.0599167077157317</v>
      </c>
      <c r="L35" s="6">
        <v>16</v>
      </c>
      <c r="M35" s="13">
        <v>66993</v>
      </c>
      <c r="N35" s="11">
        <f t="shared" si="1"/>
        <v>0.238830922633708</v>
      </c>
      <c r="O35" s="6">
        <v>57</v>
      </c>
      <c r="P35" s="6">
        <v>975</v>
      </c>
      <c r="Q35" s="6">
        <v>1032</v>
      </c>
      <c r="R35" s="17">
        <v>15.404594509874165</v>
      </c>
      <c r="S35" s="6">
        <v>136</v>
      </c>
      <c r="T35" s="17">
        <v>2.0300628423865184</v>
      </c>
    </row>
    <row r="36" spans="1:20" ht="15.75" x14ac:dyDescent="0.2">
      <c r="A36" s="3">
        <f t="shared" si="2"/>
        <v>33</v>
      </c>
      <c r="B36" s="4" t="s">
        <v>32</v>
      </c>
      <c r="C36" s="6">
        <v>9</v>
      </c>
      <c r="D36" s="13">
        <v>59480</v>
      </c>
      <c r="E36" s="8">
        <f t="shared" si="0"/>
        <v>0.15131136516476126</v>
      </c>
      <c r="F36" s="9">
        <v>53</v>
      </c>
      <c r="G36" s="9">
        <v>813</v>
      </c>
      <c r="H36" s="9">
        <v>866</v>
      </c>
      <c r="I36" s="10">
        <v>14.559515803631472</v>
      </c>
      <c r="J36" s="9">
        <v>124</v>
      </c>
      <c r="K36" s="10">
        <v>2.0847343644922662</v>
      </c>
      <c r="L36" s="6">
        <v>9</v>
      </c>
      <c r="M36" s="13">
        <v>59480</v>
      </c>
      <c r="N36" s="11">
        <f t="shared" si="1"/>
        <v>0.15131136516476126</v>
      </c>
      <c r="O36" s="6">
        <v>48</v>
      </c>
      <c r="P36" s="6">
        <v>822</v>
      </c>
      <c r="Q36" s="6">
        <v>870</v>
      </c>
      <c r="R36" s="17">
        <v>14.626765299260255</v>
      </c>
      <c r="S36" s="6">
        <v>117</v>
      </c>
      <c r="T36" s="17">
        <v>1.9670477471418966</v>
      </c>
    </row>
    <row r="37" spans="1:20" ht="15.75" x14ac:dyDescent="0.2">
      <c r="A37" s="3">
        <f t="shared" si="2"/>
        <v>34</v>
      </c>
      <c r="B37" s="4" t="s">
        <v>33</v>
      </c>
      <c r="C37" s="6">
        <v>14</v>
      </c>
      <c r="D37" s="13">
        <v>117453</v>
      </c>
      <c r="E37" s="8">
        <f t="shared" si="0"/>
        <v>0.11919661481613922</v>
      </c>
      <c r="F37" s="9">
        <v>90</v>
      </c>
      <c r="G37" s="9">
        <v>2183</v>
      </c>
      <c r="H37" s="9">
        <v>2273</v>
      </c>
      <c r="I37" s="10">
        <v>19.352421819791747</v>
      </c>
      <c r="J37" s="9">
        <v>268</v>
      </c>
      <c r="K37" s="10">
        <v>2.2817637693375219</v>
      </c>
      <c r="L37" s="6">
        <v>15</v>
      </c>
      <c r="M37" s="13">
        <v>117453</v>
      </c>
      <c r="N37" s="11">
        <f t="shared" si="1"/>
        <v>0.12771065873157772</v>
      </c>
      <c r="O37" s="6">
        <v>84</v>
      </c>
      <c r="P37" s="6">
        <v>2307</v>
      </c>
      <c r="Q37" s="6">
        <v>2391</v>
      </c>
      <c r="R37" s="17">
        <v>20.357079001813492</v>
      </c>
      <c r="S37" s="6">
        <v>251</v>
      </c>
      <c r="T37" s="17">
        <v>2.1370250227750671</v>
      </c>
    </row>
    <row r="38" spans="1:20" ht="15.75" x14ac:dyDescent="0.2">
      <c r="A38" s="3">
        <f t="shared" si="2"/>
        <v>35</v>
      </c>
      <c r="B38" s="4" t="s">
        <v>34</v>
      </c>
      <c r="C38" s="6">
        <v>24</v>
      </c>
      <c r="D38" s="13">
        <v>131954</v>
      </c>
      <c r="E38" s="8">
        <f t="shared" si="0"/>
        <v>0.18188156478772907</v>
      </c>
      <c r="F38" s="9">
        <v>119</v>
      </c>
      <c r="G38" s="9">
        <v>2178</v>
      </c>
      <c r="H38" s="9">
        <v>2297</v>
      </c>
      <c r="I38" s="10">
        <v>17.407581429892236</v>
      </c>
      <c r="J38" s="9">
        <v>345</v>
      </c>
      <c r="K38" s="10">
        <v>2.6145474938236055</v>
      </c>
      <c r="L38" s="6">
        <v>23</v>
      </c>
      <c r="M38" s="13">
        <v>131954</v>
      </c>
      <c r="N38" s="11">
        <f t="shared" si="1"/>
        <v>0.17430316625490699</v>
      </c>
      <c r="O38" s="6">
        <v>108</v>
      </c>
      <c r="P38" s="6">
        <v>2376</v>
      </c>
      <c r="Q38" s="6">
        <v>2484</v>
      </c>
      <c r="R38" s="17">
        <v>18.824741955529955</v>
      </c>
      <c r="S38" s="6">
        <v>328</v>
      </c>
      <c r="T38" s="17">
        <v>2.4857147187656303</v>
      </c>
    </row>
    <row r="39" spans="1:20" ht="15.75" x14ac:dyDescent="0.2">
      <c r="A39" s="3">
        <f t="shared" si="2"/>
        <v>36</v>
      </c>
      <c r="B39" s="4" t="s">
        <v>35</v>
      </c>
      <c r="C39" s="6">
        <v>9</v>
      </c>
      <c r="D39" s="13">
        <v>40667</v>
      </c>
      <c r="E39" s="8">
        <f t="shared" si="0"/>
        <v>0.22130966139621805</v>
      </c>
      <c r="F39" s="9">
        <v>35</v>
      </c>
      <c r="G39" s="9">
        <v>662</v>
      </c>
      <c r="H39" s="9">
        <v>697</v>
      </c>
      <c r="I39" s="10">
        <v>17.139203777018221</v>
      </c>
      <c r="J39" s="9">
        <v>80</v>
      </c>
      <c r="K39" s="10">
        <v>1.9671969901886053</v>
      </c>
      <c r="L39" s="6">
        <v>8</v>
      </c>
      <c r="M39" s="13">
        <v>40667</v>
      </c>
      <c r="N39" s="5">
        <f t="shared" si="1"/>
        <v>0.19671969901886049</v>
      </c>
      <c r="O39" s="6">
        <v>36</v>
      </c>
      <c r="P39" s="6">
        <v>674</v>
      </c>
      <c r="Q39" s="6">
        <v>710</v>
      </c>
      <c r="R39" s="17">
        <v>17.458873287923868</v>
      </c>
      <c r="S39" s="6">
        <v>88</v>
      </c>
      <c r="T39" s="17">
        <v>2.1639166892074657</v>
      </c>
    </row>
    <row r="40" spans="1:20" ht="15.75" x14ac:dyDescent="0.2">
      <c r="A40" s="3">
        <f t="shared" si="2"/>
        <v>37</v>
      </c>
      <c r="B40" s="4" t="s">
        <v>36</v>
      </c>
      <c r="C40" s="6">
        <v>15</v>
      </c>
      <c r="D40" s="13">
        <v>48664</v>
      </c>
      <c r="E40" s="8">
        <f t="shared" si="0"/>
        <v>0.30823606772973861</v>
      </c>
      <c r="F40" s="9">
        <v>38</v>
      </c>
      <c r="G40" s="9">
        <v>616</v>
      </c>
      <c r="H40" s="9">
        <v>654</v>
      </c>
      <c r="I40" s="10">
        <v>13.439092553016604</v>
      </c>
      <c r="J40" s="9">
        <v>122</v>
      </c>
      <c r="K40" s="10">
        <v>2.5069866842018742</v>
      </c>
      <c r="L40" s="6">
        <v>10</v>
      </c>
      <c r="M40" s="13">
        <v>48664</v>
      </c>
      <c r="N40" s="11">
        <f t="shared" si="1"/>
        <v>0.20549071181982576</v>
      </c>
      <c r="O40" s="6">
        <v>37</v>
      </c>
      <c r="P40" s="6">
        <v>640</v>
      </c>
      <c r="Q40" s="6">
        <v>677</v>
      </c>
      <c r="R40" s="17">
        <v>13.911721190202202</v>
      </c>
      <c r="S40" s="6">
        <v>99</v>
      </c>
      <c r="T40" s="17">
        <v>2.034358047016275</v>
      </c>
    </row>
    <row r="41" spans="1:20" ht="15.75" x14ac:dyDescent="0.2">
      <c r="A41" s="3">
        <f t="shared" si="2"/>
        <v>38</v>
      </c>
      <c r="B41" s="4" t="s">
        <v>37</v>
      </c>
      <c r="C41" s="6">
        <v>28</v>
      </c>
      <c r="D41" s="14">
        <v>122334</v>
      </c>
      <c r="E41" s="8">
        <f t="shared" si="0"/>
        <v>0.22888158647636797</v>
      </c>
      <c r="F41" s="9">
        <v>143</v>
      </c>
      <c r="G41" s="9">
        <v>2867</v>
      </c>
      <c r="H41" s="9">
        <v>3010</v>
      </c>
      <c r="I41" s="10">
        <v>24.604770546209558</v>
      </c>
      <c r="J41" s="9">
        <v>285</v>
      </c>
      <c r="K41" s="10">
        <v>2.3296875766344596</v>
      </c>
      <c r="L41" s="6">
        <v>25</v>
      </c>
      <c r="M41" s="14">
        <v>122334</v>
      </c>
      <c r="N41" s="5">
        <f t="shared" si="1"/>
        <v>0.20435855935389996</v>
      </c>
      <c r="O41" s="6">
        <v>125</v>
      </c>
      <c r="P41" s="6">
        <v>3044</v>
      </c>
      <c r="Q41" s="6">
        <v>3169</v>
      </c>
      <c r="R41" s="17">
        <v>25.904490983700363</v>
      </c>
      <c r="S41" s="6">
        <v>392</v>
      </c>
      <c r="T41" s="17">
        <v>3.2043422106691515</v>
      </c>
    </row>
    <row r="42" spans="1:20" ht="15.75" x14ac:dyDescent="0.2">
      <c r="A42" s="3">
        <f t="shared" si="2"/>
        <v>39</v>
      </c>
      <c r="B42" s="4" t="s">
        <v>38</v>
      </c>
      <c r="C42" s="6">
        <v>20</v>
      </c>
      <c r="D42" s="14">
        <v>110724</v>
      </c>
      <c r="E42" s="8">
        <f t="shared" si="0"/>
        <v>0.18062931252483655</v>
      </c>
      <c r="F42" s="9">
        <v>104</v>
      </c>
      <c r="G42" s="9">
        <v>2082</v>
      </c>
      <c r="H42" s="9">
        <v>2186</v>
      </c>
      <c r="I42" s="10">
        <v>19.742783858964632</v>
      </c>
      <c r="J42" s="9">
        <v>280</v>
      </c>
      <c r="K42" s="10">
        <v>2.5288103753477116</v>
      </c>
      <c r="L42" s="6">
        <v>19</v>
      </c>
      <c r="M42" s="14">
        <v>110724</v>
      </c>
      <c r="N42" s="11">
        <f t="shared" si="1"/>
        <v>0.17159784689859472</v>
      </c>
      <c r="O42" s="6">
        <v>107</v>
      </c>
      <c r="P42" s="6">
        <v>2192</v>
      </c>
      <c r="Q42" s="6">
        <v>2299</v>
      </c>
      <c r="R42" s="17">
        <v>20.76333947472996</v>
      </c>
      <c r="S42" s="6">
        <v>214</v>
      </c>
      <c r="T42" s="17">
        <v>1.932733644015751</v>
      </c>
    </row>
    <row r="43" spans="1:20" ht="15.75" x14ac:dyDescent="0.2">
      <c r="A43" s="3">
        <f t="shared" si="2"/>
        <v>40</v>
      </c>
      <c r="B43" s="4" t="s">
        <v>39</v>
      </c>
      <c r="C43" s="6">
        <v>21</v>
      </c>
      <c r="D43" s="14">
        <v>119160</v>
      </c>
      <c r="E43" s="8">
        <f t="shared" si="0"/>
        <v>0.17623363544813697</v>
      </c>
      <c r="F43" s="9">
        <v>101</v>
      </c>
      <c r="G43" s="9">
        <v>2002</v>
      </c>
      <c r="H43" s="9">
        <v>2103</v>
      </c>
      <c r="I43" s="10">
        <v>17.648539778449145</v>
      </c>
      <c r="J43" s="9">
        <v>254</v>
      </c>
      <c r="K43" s="10">
        <v>2.1315877811346091</v>
      </c>
      <c r="L43" s="6">
        <v>20</v>
      </c>
      <c r="M43" s="14">
        <v>119160</v>
      </c>
      <c r="N43" s="11">
        <f t="shared" si="1"/>
        <v>0.16784155756965424</v>
      </c>
      <c r="O43" s="6">
        <v>91</v>
      </c>
      <c r="P43" s="6">
        <v>2120</v>
      </c>
      <c r="Q43" s="6">
        <v>2211</v>
      </c>
      <c r="R43" s="17">
        <v>18.554884189325278</v>
      </c>
      <c r="S43" s="6">
        <v>250</v>
      </c>
      <c r="T43" s="17">
        <v>2.0980194696206782</v>
      </c>
    </row>
    <row r="44" spans="1:20" ht="15.75" x14ac:dyDescent="0.2">
      <c r="A44" s="3">
        <f t="shared" si="2"/>
        <v>41</v>
      </c>
      <c r="B44" s="4" t="s">
        <v>40</v>
      </c>
      <c r="C44" s="6">
        <v>30</v>
      </c>
      <c r="D44" s="14">
        <v>130157</v>
      </c>
      <c r="E44" s="8">
        <f t="shared" si="0"/>
        <v>0.2304908687200842</v>
      </c>
      <c r="F44" s="9">
        <v>184</v>
      </c>
      <c r="G44" s="9">
        <v>4065</v>
      </c>
      <c r="H44" s="9">
        <v>4249</v>
      </c>
      <c r="I44" s="10">
        <v>32.645190039721257</v>
      </c>
      <c r="J44" s="9">
        <v>377</v>
      </c>
      <c r="K44" s="10">
        <v>2.8965019169157249</v>
      </c>
      <c r="L44" s="6">
        <v>25</v>
      </c>
      <c r="M44" s="14">
        <v>130157</v>
      </c>
      <c r="N44" s="5">
        <f t="shared" si="1"/>
        <v>0.1920757239334035</v>
      </c>
      <c r="O44" s="6">
        <v>173</v>
      </c>
      <c r="P44" s="6">
        <v>4655</v>
      </c>
      <c r="Q44" s="6">
        <v>4828</v>
      </c>
      <c r="R44" s="17">
        <v>37.093663806018881</v>
      </c>
      <c r="S44" s="6">
        <v>408</v>
      </c>
      <c r="T44" s="17">
        <v>3.134675814593145</v>
      </c>
    </row>
    <row r="45" spans="1:20" ht="15.75" x14ac:dyDescent="0.2">
      <c r="A45" s="3">
        <f t="shared" si="2"/>
        <v>42</v>
      </c>
      <c r="B45" s="4" t="s">
        <v>41</v>
      </c>
      <c r="C45" s="6">
        <v>13</v>
      </c>
      <c r="D45" s="14">
        <v>40888</v>
      </c>
      <c r="E45" s="8">
        <f t="shared" si="0"/>
        <v>0.31794169438466052</v>
      </c>
      <c r="F45" s="9">
        <v>28</v>
      </c>
      <c r="G45" s="9">
        <v>406</v>
      </c>
      <c r="H45" s="9">
        <v>434</v>
      </c>
      <c r="I45" s="10">
        <v>10.614361181764821</v>
      </c>
      <c r="J45" s="9">
        <v>107</v>
      </c>
      <c r="K45" s="10">
        <v>2.6169047153198983</v>
      </c>
      <c r="L45" s="6">
        <v>12</v>
      </c>
      <c r="M45" s="14">
        <v>40888</v>
      </c>
      <c r="N45" s="11">
        <f t="shared" si="1"/>
        <v>0.29348464097045585</v>
      </c>
      <c r="O45" s="6">
        <v>24</v>
      </c>
      <c r="P45" s="6">
        <v>433</v>
      </c>
      <c r="Q45" s="6">
        <v>457</v>
      </c>
      <c r="R45" s="17">
        <v>11.176873410291529</v>
      </c>
      <c r="S45" s="6">
        <v>75</v>
      </c>
      <c r="T45" s="17">
        <v>1.8342790060653493</v>
      </c>
    </row>
    <row r="46" spans="1:20" ht="15.75" x14ac:dyDescent="0.2">
      <c r="A46" s="3">
        <f t="shared" si="2"/>
        <v>43</v>
      </c>
      <c r="B46" s="4" t="s">
        <v>42</v>
      </c>
      <c r="C46" s="6">
        <v>22</v>
      </c>
      <c r="D46" s="14">
        <v>110859</v>
      </c>
      <c r="E46" s="8">
        <f t="shared" si="0"/>
        <v>0.19845028369370102</v>
      </c>
      <c r="F46" s="9">
        <v>92</v>
      </c>
      <c r="G46" s="9">
        <v>1769</v>
      </c>
      <c r="H46" s="9">
        <v>1861</v>
      </c>
      <c r="I46" s="10">
        <v>16.787089906998983</v>
      </c>
      <c r="J46" s="9">
        <v>243</v>
      </c>
      <c r="K46" s="10">
        <v>2.1919735880713338</v>
      </c>
      <c r="L46" s="6">
        <v>20</v>
      </c>
      <c r="M46" s="14">
        <v>110859</v>
      </c>
      <c r="N46" s="11">
        <f t="shared" si="1"/>
        <v>0.18040934881245546</v>
      </c>
      <c r="O46" s="6">
        <v>82</v>
      </c>
      <c r="P46" s="6">
        <v>1829</v>
      </c>
      <c r="Q46" s="6">
        <v>1911</v>
      </c>
      <c r="R46" s="17">
        <v>17.238113279030117</v>
      </c>
      <c r="S46" s="6">
        <v>226</v>
      </c>
      <c r="T46" s="17">
        <v>2.0386256415807464</v>
      </c>
    </row>
    <row r="47" spans="1:20" ht="15.75" x14ac:dyDescent="0.2">
      <c r="A47" s="3">
        <f t="shared" si="2"/>
        <v>44</v>
      </c>
      <c r="B47" s="4" t="s">
        <v>43</v>
      </c>
      <c r="C47" s="6">
        <v>11</v>
      </c>
      <c r="D47" s="14">
        <v>36359</v>
      </c>
      <c r="E47" s="8">
        <f t="shared" si="0"/>
        <v>0.30253857366814269</v>
      </c>
      <c r="F47" s="9">
        <v>34</v>
      </c>
      <c r="G47" s="9">
        <v>441</v>
      </c>
      <c r="H47" s="9">
        <v>475</v>
      </c>
      <c r="I47" s="10">
        <v>13.064165681124344</v>
      </c>
      <c r="J47" s="9">
        <v>86</v>
      </c>
      <c r="K47" s="10">
        <v>2.3653015759509337</v>
      </c>
      <c r="L47" s="6">
        <v>11</v>
      </c>
      <c r="M47" s="14">
        <v>36359</v>
      </c>
      <c r="N47" s="11">
        <f t="shared" si="1"/>
        <v>0.30253857366814269</v>
      </c>
      <c r="O47" s="6">
        <v>29</v>
      </c>
      <c r="P47" s="6">
        <v>483</v>
      </c>
      <c r="Q47" s="6">
        <v>512</v>
      </c>
      <c r="R47" s="17">
        <v>14.081795428917188</v>
      </c>
      <c r="S47" s="6">
        <v>77</v>
      </c>
      <c r="T47" s="17">
        <v>2.117770015676999</v>
      </c>
    </row>
    <row r="48" spans="1:20" s="1" customFormat="1" ht="15.75" x14ac:dyDescent="0.2">
      <c r="A48" s="22">
        <f>1+A47</f>
        <v>45</v>
      </c>
      <c r="B48" s="23" t="s">
        <v>52</v>
      </c>
      <c r="C48" s="24">
        <v>1196</v>
      </c>
      <c r="D48" s="24">
        <v>5648000</v>
      </c>
      <c r="E48" s="25">
        <f t="shared" si="0"/>
        <v>0.21175637393767704</v>
      </c>
      <c r="F48" s="26">
        <v>6851</v>
      </c>
      <c r="G48" s="26">
        <v>179597</v>
      </c>
      <c r="H48" s="26">
        <v>184544</v>
      </c>
      <c r="I48" s="27">
        <v>32.700000000000003</v>
      </c>
      <c r="J48" s="26">
        <v>13718</v>
      </c>
      <c r="K48" s="27">
        <v>2.4288243626062322</v>
      </c>
      <c r="L48" s="24">
        <v>1075</v>
      </c>
      <c r="M48" s="24">
        <v>5648000</v>
      </c>
      <c r="N48" s="28">
        <f t="shared" si="1"/>
        <v>0.19033286118980169</v>
      </c>
      <c r="O48" s="22">
        <v>6505</v>
      </c>
      <c r="P48" s="22">
        <v>187533</v>
      </c>
      <c r="Q48" s="22">
        <v>200698</v>
      </c>
      <c r="R48" s="29">
        <v>35.53434844192634</v>
      </c>
      <c r="S48" s="22">
        <v>12928</v>
      </c>
      <c r="T48" s="29">
        <v>2.2889518413597734</v>
      </c>
    </row>
    <row r="49" spans="1: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sortState ref="A9:V52">
    <sortCondition ref="N9:N52"/>
  </sortState>
  <pageMargins left="0.7" right="0.7" top="0.75" bottom="0.75" header="0.3" footer="0.3"/>
  <pageSetup paperSize="8" scale="74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J12:AD20"/>
  <sheetViews>
    <sheetView showGridLines="0" zoomScale="70" zoomScaleNormal="70" workbookViewId="0">
      <selection activeCell="AM15" sqref="AM15"/>
    </sheetView>
  </sheetViews>
  <sheetFormatPr defaultRowHeight="12.75" x14ac:dyDescent="0.2"/>
  <cols>
    <col min="8" max="8" width="9.28515625" customWidth="1"/>
    <col min="20" max="20" width="9.140625" customWidth="1"/>
    <col min="21" max="21" width="4.85546875" customWidth="1"/>
    <col min="22" max="22" width="9.140625" customWidth="1"/>
    <col min="24" max="24" width="9.140625" customWidth="1"/>
    <col min="29" max="29" width="9.140625" customWidth="1"/>
    <col min="30" max="30" width="7.7109375" customWidth="1"/>
    <col min="36" max="36" width="9.140625" customWidth="1"/>
  </cols>
  <sheetData>
    <row r="12" spans="10:30" ht="12.75" customHeight="1" x14ac:dyDescent="0.2">
      <c r="J12" s="166">
        <f>IF('Сводная таблица для диаграмм'!B130='Сводная таблица для диаграмм'!F120,'Сводная таблица для диаграмм'!E122,IF('Сводная таблица для диаграмм'!B129='Сводная таблица для диаграмм'!F120,'Сводная таблица для диаграмм'!E122,"-"))</f>
        <v>10.275610440639927</v>
      </c>
      <c r="K12" s="166"/>
      <c r="T12" s="165"/>
      <c r="U12" s="165"/>
      <c r="AA12" s="168">
        <f>IF('Сводная таблица для диаграмм'!B130='Сводная таблица для диаграмм'!F146,'Сводная таблица для диаграмм'!E148,IF('Сводная таблица для диаграмм'!B129='Сводная таблица для диаграмм'!F146,'Сводная таблица для диаграмм'!E148,"-"))</f>
        <v>-4.0000000000000036E-2</v>
      </c>
      <c r="AB12" s="168"/>
      <c r="AC12" s="168"/>
      <c r="AD12" s="162"/>
    </row>
    <row r="13" spans="10:30" ht="12.75" customHeight="1" x14ac:dyDescent="0.2">
      <c r="J13" s="166"/>
      <c r="K13" s="166"/>
      <c r="S13" s="83"/>
      <c r="T13" s="165"/>
      <c r="U13" s="165"/>
      <c r="AA13" s="168"/>
      <c r="AB13" s="168"/>
      <c r="AC13" s="168"/>
      <c r="AD13" s="162"/>
    </row>
    <row r="20" spans="10:29" ht="25.5" x14ac:dyDescent="0.2">
      <c r="J20" s="167">
        <f>IF('Сводная таблица для диаграмм'!B130='Сводная таблица для диаграмм'!F136,'Сводная таблица для диаграмм'!E138,IF('Сводная таблица для диаграмм'!B129='Сводная таблица для диаграмм'!F136,'Сводная таблица для диаграмм'!E138,"-"))</f>
        <v>0</v>
      </c>
      <c r="K20" s="167"/>
      <c r="AA20" s="164">
        <f>IF('Сводная таблица для диаграмм'!B138='Сводная таблица для диаграмм'!F128,'Сводная таблица для диаграмм'!E130,IF('Сводная таблица для диаграмм'!B137='Сводная таблица для диаграмм'!F128,'Сводная таблица для диаграмм'!E130,"-"))</f>
        <v>2</v>
      </c>
      <c r="AB20" s="169">
        <f>IF('Сводная таблица для диаграмм'!B138='Сводная таблица для диаграмм'!F128,'Сводная таблица для диаграмм'!E130,IF('Сводная таблица для диаграмм'!B137='Сводная таблица для диаграмм'!F128,'Сводная таблица для диаграмм'!E130,"-"))</f>
        <v>2</v>
      </c>
      <c r="AC20" s="169"/>
    </row>
  </sheetData>
  <mergeCells count="5">
    <mergeCell ref="T12:U13"/>
    <mergeCell ref="J12:K13"/>
    <mergeCell ref="J20:K20"/>
    <mergeCell ref="AA12:AC13"/>
    <mergeCell ref="AB20:AC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5:O21"/>
  <sheetViews>
    <sheetView showGridLines="0" zoomScale="70" zoomScaleNormal="70" workbookViewId="0">
      <selection activeCell="AM22" sqref="AM22"/>
    </sheetView>
  </sheetViews>
  <sheetFormatPr defaultRowHeight="12.75" x14ac:dyDescent="0.2"/>
  <sheetData>
    <row r="15" spans="11:14" x14ac:dyDescent="0.2">
      <c r="K15" s="171"/>
      <c r="L15" s="171"/>
    </row>
    <row r="16" spans="11:14" x14ac:dyDescent="0.2">
      <c r="K16" s="171"/>
      <c r="L16" s="171"/>
      <c r="M16" s="171">
        <f>IF('Сводная таблица для диаграмм'!B198='Сводная таблица для диаграмм'!F205,'Сводная таблица для диаграмм'!E207,IF('Сводная таблица для диаграмм'!B197='Сводная таблица для диаграмм'!F205,'Сводная таблица для диаграмм'!E207,"-"))</f>
        <v>-3.296703296703285</v>
      </c>
      <c r="N16" s="171"/>
    </row>
    <row r="17" spans="13:15" x14ac:dyDescent="0.2">
      <c r="M17" s="171"/>
      <c r="N17" s="171"/>
    </row>
    <row r="20" spans="13:15" x14ac:dyDescent="0.2">
      <c r="N20" s="170"/>
      <c r="O20" s="170"/>
    </row>
    <row r="21" spans="13:15" x14ac:dyDescent="0.2">
      <c r="N21" s="170"/>
      <c r="O21" s="170"/>
    </row>
  </sheetData>
  <mergeCells count="3">
    <mergeCell ref="N20:O21"/>
    <mergeCell ref="K15:L16"/>
    <mergeCell ref="M16:N1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showGridLines="0" zoomScale="70" zoomScaleNormal="70" workbookViewId="0">
      <selection activeCell="AM15" sqref="AM15"/>
    </sheetView>
  </sheetViews>
  <sheetFormatPr defaultRowHeight="12.75" x14ac:dyDescent="0.2"/>
  <cols>
    <col min="3" max="3" width="9.140625" customWidth="1"/>
    <col min="4" max="4" width="12.5703125" customWidth="1"/>
    <col min="18" max="18" width="9.140625" customWidth="1"/>
    <col min="19" max="19" width="12.5703125" customWidth="1"/>
  </cols>
  <sheetData>
    <row r="1" spans="1:36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</row>
    <row r="2" spans="1:36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36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</row>
    <row r="4" spans="1:36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</row>
    <row r="5" spans="1:36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</row>
    <row r="6" spans="1:36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</row>
    <row r="7" spans="1:36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</row>
    <row r="8" spans="1:36" ht="13.5" thickBot="1" x14ac:dyDescent="0.25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</row>
    <row r="9" spans="1:36" ht="31.5" thickBot="1" x14ac:dyDescent="0.25">
      <c r="A9" s="122"/>
      <c r="B9" s="122"/>
      <c r="C9" s="122"/>
      <c r="D9" s="175" t="str">
        <f>'Сводная таблица для диаграмм'!E325</f>
        <v>ТОП 5 текущих лидеров рейтинга</v>
      </c>
      <c r="E9" s="176"/>
      <c r="F9" s="176"/>
      <c r="G9" s="176"/>
      <c r="H9" s="176"/>
      <c r="I9" s="176"/>
      <c r="J9" s="176"/>
      <c r="K9" s="177"/>
      <c r="L9" s="122"/>
      <c r="M9" s="122"/>
      <c r="N9" s="122"/>
      <c r="O9" s="122"/>
      <c r="P9" s="122"/>
      <c r="Q9" s="122"/>
      <c r="R9" s="122"/>
      <c r="S9" s="172" t="str">
        <f>'Сводная таблица для диаграмм'!E364</f>
        <v>ТОП 5 требующих внимания</v>
      </c>
      <c r="T9" s="173"/>
      <c r="U9" s="173"/>
      <c r="V9" s="173"/>
      <c r="W9" s="173"/>
      <c r="X9" s="173"/>
      <c r="Y9" s="173"/>
      <c r="Z9" s="174"/>
      <c r="AA9" s="122"/>
      <c r="AB9" s="122"/>
      <c r="AC9" s="122"/>
      <c r="AD9" s="122"/>
      <c r="AE9" s="122"/>
      <c r="AF9" s="122"/>
      <c r="AG9" s="122"/>
      <c r="AH9" s="122"/>
      <c r="AI9" s="122"/>
      <c r="AJ9" s="122"/>
    </row>
    <row r="10" spans="1:36" ht="30.75" x14ac:dyDescent="0.4">
      <c r="A10" s="122"/>
      <c r="B10" s="122"/>
      <c r="C10" s="122"/>
      <c r="D10" s="180" t="str">
        <f>IF('Сводная таблица для диаграмм'!$D$275='Сводная таблица для диаграмм'!$I$323,'Сводная таблица для диаграмм'!K326,(IF('Сводная таблица для диаграмм'!$C$275='Сводная таблица для диаграмм'!$I$323,'Сводная таблица для диаграмм'!K326,'Сводная таблица для диаграмм'!E326)))</f>
        <v>г. Краснодар</v>
      </c>
      <c r="E10" s="181"/>
      <c r="F10" s="181"/>
      <c r="G10" s="181"/>
      <c r="H10" s="181"/>
      <c r="I10" s="181"/>
      <c r="J10" s="181"/>
      <c r="K10" s="124">
        <f>IF('Сводная таблица для диаграмм'!$D$275='Сводная таблица для диаграмм'!$I$323,'Сводная таблица для диаграмм'!L326,(IF('Сводная таблица для диаграмм'!$C$275='Сводная таблица для диаграмм'!$I$323,'Сводная таблица для диаграмм'!L326,'Сводная таблица для диаграмм'!F326)))</f>
        <v>1</v>
      </c>
      <c r="L10" s="122"/>
      <c r="M10" s="122"/>
      <c r="N10" s="122"/>
      <c r="O10" s="122"/>
      <c r="P10" s="122"/>
      <c r="Q10" s="122"/>
      <c r="R10" s="122"/>
      <c r="S10" s="180" t="str">
        <f>IF('Сводная таблица для диаграмм'!$D$275='Сводная таблица для диаграмм'!$I$323,'Сводная таблица для диаграмм'!K365,(IF('Сводная таблица для диаграмм'!$C$275='Сводная таблица для диаграмм'!$I$323,'Сводная таблица для диаграмм'!K365,'Сводная таблица для диаграмм'!E365)))</f>
        <v>Новопокровский район</v>
      </c>
      <c r="T10" s="181"/>
      <c r="U10" s="181"/>
      <c r="V10" s="181"/>
      <c r="W10" s="181"/>
      <c r="X10" s="181"/>
      <c r="Y10" s="181"/>
      <c r="Z10" s="124">
        <f>IF('Сводная таблица для диаграмм'!$D$275='Сводная таблица для диаграмм'!$I$323,'Сводная таблица для диаграмм'!L365,(IF('Сводная таблица для диаграмм'!$C$275='Сводная таблица для диаграмм'!$I$323,'Сводная таблица для диаграмм'!L365,'Сводная таблица для диаграмм'!F365)))</f>
        <v>37</v>
      </c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</row>
    <row r="11" spans="1:36" ht="30.75" x14ac:dyDescent="0.4">
      <c r="A11" s="122"/>
      <c r="B11" s="122"/>
      <c r="C11" s="122"/>
      <c r="D11" s="182" t="str">
        <f>IF('Сводная таблица для диаграмм'!$D$275='Сводная таблица для диаграмм'!$I$323,'Сводная таблица для диаграмм'!K327,(IF('Сводная таблица для диаграмм'!$C$275='Сводная таблица для диаграмм'!$I$323,'Сводная таблица для диаграмм'!K327,'Сводная таблица для диаграмм'!E327)))</f>
        <v>г-к. Сочи</v>
      </c>
      <c r="E11" s="183"/>
      <c r="F11" s="183"/>
      <c r="G11" s="183"/>
      <c r="H11" s="183"/>
      <c r="I11" s="183"/>
      <c r="J11" s="183"/>
      <c r="K11" s="123">
        <f>IF('Сводная таблица для диаграмм'!$D$275='Сводная таблица для диаграмм'!$I$323,'Сводная таблица для диаграмм'!L327,(IF('Сводная таблица для диаграмм'!$C$275='Сводная таблица для диаграмм'!$I$323,'Сводная таблица для диаграмм'!L327,'Сводная таблица для диаграмм'!F327)))</f>
        <v>2</v>
      </c>
      <c r="L11" s="122"/>
      <c r="M11" s="122"/>
      <c r="N11" s="122"/>
      <c r="O11" s="122"/>
      <c r="P11" s="122"/>
      <c r="Q11" s="122"/>
      <c r="R11" s="122"/>
      <c r="S11" s="182" t="str">
        <f>IF('Сводная таблица для диаграмм'!$D$275='Сводная таблица для диаграмм'!$I$323,'Сводная таблица для диаграмм'!K366,(IF('Сводная таблица для диаграмм'!$C$275='Сводная таблица для диаграмм'!$I$323,'Сводная таблица для диаграмм'!K366,'Сводная таблица для диаграмм'!E366)))</f>
        <v>Староминский район</v>
      </c>
      <c r="T11" s="183"/>
      <c r="U11" s="183"/>
      <c r="V11" s="183"/>
      <c r="W11" s="183"/>
      <c r="X11" s="183"/>
      <c r="Y11" s="183"/>
      <c r="Z11" s="123">
        <f>IF('Сводная таблица для диаграмм'!$D$275='Сводная таблица для диаграмм'!$I$323,'Сводная таблица для диаграмм'!L366,(IF('Сводная таблица для диаграмм'!$C$275='Сводная таблица для диаграмм'!$I$323,'Сводная таблица для диаграмм'!L366,'Сводная таблица для диаграмм'!F366)))</f>
        <v>37</v>
      </c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</row>
    <row r="12" spans="1:36" ht="30.75" x14ac:dyDescent="0.4">
      <c r="A12" s="122"/>
      <c r="B12" s="122"/>
      <c r="C12" s="122"/>
      <c r="D12" s="182" t="str">
        <f>IF('Сводная таблица для диаграмм'!$D$275='Сводная таблица для диаграмм'!$I$323,'Сводная таблица для диаграмм'!K328,(IF('Сводная таблица для диаграмм'!$C$275='Сводная таблица для диаграмм'!$I$323,'Сводная таблица для диаграмм'!K328,'Сводная таблица для диаграмм'!E328)))</f>
        <v>г. Новороссийск</v>
      </c>
      <c r="E12" s="183"/>
      <c r="F12" s="183"/>
      <c r="G12" s="183"/>
      <c r="H12" s="183"/>
      <c r="I12" s="183"/>
      <c r="J12" s="183"/>
      <c r="K12" s="123">
        <f>IF('Сводная таблица для диаграмм'!$D$275='Сводная таблица для диаграмм'!$I$323,'Сводная таблица для диаграмм'!L328,(IF('Сводная таблица для диаграмм'!$C$275='Сводная таблица для диаграмм'!$I$323,'Сводная таблица для диаграмм'!L328,'Сводная таблица для диаграмм'!F328)))</f>
        <v>3</v>
      </c>
      <c r="L12" s="122"/>
      <c r="M12" s="122"/>
      <c r="N12" s="122"/>
      <c r="O12" s="122"/>
      <c r="P12" s="122"/>
      <c r="Q12" s="122"/>
      <c r="R12" s="122"/>
      <c r="S12" s="182" t="str">
        <f>IF('Сводная таблица для диаграмм'!$D$275='Сводная таблица для диаграмм'!$I$323,'Сводная таблица для диаграмм'!K367,(IF('Сводная таблица для диаграмм'!$C$275='Сводная таблица для диаграмм'!$I$323,'Сводная таблица для диаграмм'!K367,'Сводная таблица для диаграмм'!E367)))</f>
        <v>Щербиновский район</v>
      </c>
      <c r="T12" s="183"/>
      <c r="U12" s="183"/>
      <c r="V12" s="183"/>
      <c r="W12" s="183"/>
      <c r="X12" s="183"/>
      <c r="Y12" s="183"/>
      <c r="Z12" s="123">
        <f>IF('Сводная таблица для диаграмм'!$D$275='Сводная таблица для диаграмм'!$I$323,'Сводная таблица для диаграмм'!L367,(IF('Сводная таблица для диаграмм'!$C$275='Сводная таблица для диаграмм'!$I$323,'Сводная таблица для диаграмм'!L367,'Сводная таблица для диаграмм'!F367)))</f>
        <v>38</v>
      </c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</row>
    <row r="13" spans="1:36" ht="30.75" x14ac:dyDescent="0.4">
      <c r="A13" s="122"/>
      <c r="B13" s="122"/>
      <c r="C13" s="122"/>
      <c r="D13" s="182" t="str">
        <f>IF('Сводная таблица для диаграмм'!$D$275='Сводная таблица для диаграмм'!$I$323,'Сводная таблица для диаграмм'!K329,(IF('Сводная таблица для диаграмм'!$C$275='Сводная таблица для диаграмм'!$I$323,'Сводная таблица для диаграмм'!K329,'Сводная таблица для диаграмм'!E329)))</f>
        <v>Темрюкский район</v>
      </c>
      <c r="E13" s="183"/>
      <c r="F13" s="183"/>
      <c r="G13" s="183"/>
      <c r="H13" s="183"/>
      <c r="I13" s="183"/>
      <c r="J13" s="183"/>
      <c r="K13" s="123">
        <f>IF('Сводная таблица для диаграмм'!$D$275='Сводная таблица для диаграмм'!$I$323,'Сводная таблица для диаграмм'!L329,(IF('Сводная таблица для диаграмм'!$C$275='Сводная таблица для диаграмм'!$I$323,'Сводная таблица для диаграмм'!L329,'Сводная таблица для диаграмм'!F329)))</f>
        <v>4</v>
      </c>
      <c r="L13" s="122"/>
      <c r="M13" s="122"/>
      <c r="N13" s="122"/>
      <c r="O13" s="122"/>
      <c r="P13" s="122"/>
      <c r="Q13" s="122"/>
      <c r="R13" s="122"/>
      <c r="S13" s="182" t="str">
        <f>IF('Сводная таблица для диаграмм'!$D$275='Сводная таблица для диаграмм'!$I$323,'Сводная таблица для диаграмм'!K368,(IF('Сводная таблица для диаграмм'!$C$275='Сводная таблица для диаграмм'!$I$323,'Сводная таблица для диаграмм'!K368,'Сводная таблица для диаграмм'!E368)))</f>
        <v>Успенский район</v>
      </c>
      <c r="T13" s="183"/>
      <c r="U13" s="183"/>
      <c r="V13" s="183"/>
      <c r="W13" s="183"/>
      <c r="X13" s="183"/>
      <c r="Y13" s="183"/>
      <c r="Z13" s="123">
        <f>IF('Сводная таблица для диаграмм'!$D$275='Сводная таблица для диаграмм'!$I$323,'Сводная таблица для диаграмм'!L368,(IF('Сводная таблица для диаграмм'!$C$275='Сводная таблица для диаграмм'!$I$323,'Сводная таблица для диаграмм'!L368,'Сводная таблица для диаграмм'!F368)))</f>
        <v>39</v>
      </c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</row>
    <row r="14" spans="1:36" ht="31.5" thickBot="1" x14ac:dyDescent="0.45">
      <c r="A14" s="122"/>
      <c r="B14" s="122"/>
      <c r="C14" s="122"/>
      <c r="D14" s="178" t="str">
        <f>IF('Сводная таблица для диаграмм'!$D$275='Сводная таблица для диаграмм'!$I$323,'Сводная таблица для диаграмм'!K330,(IF('Сводная таблица для диаграмм'!$C$275='Сводная таблица для диаграмм'!$I$323,'Сводная таблица для диаграмм'!K330,'Сводная таблица для диаграмм'!E330)))</f>
        <v>г-к. Анапа</v>
      </c>
      <c r="E14" s="179"/>
      <c r="F14" s="179"/>
      <c r="G14" s="179"/>
      <c r="H14" s="179"/>
      <c r="I14" s="179"/>
      <c r="J14" s="179"/>
      <c r="K14" s="125">
        <f>IF('Сводная таблица для диаграмм'!$D$275='Сводная таблица для диаграмм'!$I$323,'Сводная таблица для диаграмм'!L330,(IF('Сводная таблица для диаграмм'!$C$275='Сводная таблица для диаграмм'!$I$323,'Сводная таблица для диаграмм'!L330,'Сводная таблица для диаграмм'!F330)))</f>
        <v>5</v>
      </c>
      <c r="L14" s="122"/>
      <c r="M14" s="122"/>
      <c r="N14" s="122"/>
      <c r="O14" s="122"/>
      <c r="P14" s="122"/>
      <c r="Q14" s="122"/>
      <c r="R14" s="122"/>
      <c r="S14" s="178" t="str">
        <f>IF('Сводная таблица для диаграмм'!$D$275='Сводная таблица для диаграмм'!$I$323,'Сводная таблица для диаграмм'!K369,(IF('Сводная таблица для диаграмм'!$C$275='Сводная таблица для диаграмм'!$I$323,'Сводная таблица для диаграмм'!K369,'Сводная таблица для диаграмм'!E369)))</f>
        <v>Крыловский район</v>
      </c>
      <c r="T14" s="179"/>
      <c r="U14" s="179"/>
      <c r="V14" s="179"/>
      <c r="W14" s="179"/>
      <c r="X14" s="179"/>
      <c r="Y14" s="179"/>
      <c r="Z14" s="125">
        <f>IF('Сводная таблица для диаграмм'!$D$275='Сводная таблица для диаграмм'!$I$323,'Сводная таблица для диаграмм'!L369,(IF('Сводная таблица для диаграмм'!$C$275='Сводная таблица для диаграмм'!$I$323,'Сводная таблица для диаграмм'!L369,'Сводная таблица для диаграмм'!F369)))</f>
        <v>40</v>
      </c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</row>
    <row r="15" spans="1:36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</row>
    <row r="16" spans="1:36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</row>
    <row r="17" spans="1:36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</row>
    <row r="18" spans="1:36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</row>
    <row r="19" spans="1:36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</row>
    <row r="20" spans="1:36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</row>
    <row r="21" spans="1:36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</row>
    <row r="22" spans="1:36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</row>
    <row r="23" spans="1:36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</row>
    <row r="24" spans="1:36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</row>
    <row r="25" spans="1:36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</row>
    <row r="26" spans="1:36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</row>
    <row r="27" spans="1:36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</row>
    <row r="28" spans="1:36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</row>
    <row r="29" spans="1:36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</row>
    <row r="30" spans="1:36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</row>
    <row r="31" spans="1:36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</row>
    <row r="32" spans="1:36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</row>
    <row r="33" spans="1:36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</row>
    <row r="34" spans="1:36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</row>
    <row r="35" spans="1:36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</row>
    <row r="36" spans="1:36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</row>
    <row r="37" spans="1:36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</row>
    <row r="38" spans="1:36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</row>
    <row r="39" spans="1:36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</row>
    <row r="40" spans="1:36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</row>
    <row r="41" spans="1:36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</row>
    <row r="42" spans="1:36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</row>
    <row r="43" spans="1:36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</row>
    <row r="44" spans="1:36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</row>
    <row r="45" spans="1:36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</row>
    <row r="46" spans="1:36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</row>
    <row r="47" spans="1:36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</row>
    <row r="48" spans="1:36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</row>
    <row r="49" spans="1:36" x14ac:dyDescent="0.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</row>
    <row r="50" spans="1:36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</row>
    <row r="51" spans="1:36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</row>
    <row r="52" spans="1:36" x14ac:dyDescent="0.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</row>
    <row r="53" spans="1:36" x14ac:dyDescent="0.2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</row>
    <row r="54" spans="1:36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</row>
    <row r="55" spans="1:36" x14ac:dyDescent="0.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</row>
    <row r="56" spans="1:36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</row>
    <row r="57" spans="1:36" x14ac:dyDescent="0.2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</row>
    <row r="58" spans="1:36" x14ac:dyDescent="0.2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</row>
    <row r="59" spans="1:36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</row>
    <row r="60" spans="1:36" x14ac:dyDescent="0.2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</row>
    <row r="64" spans="1:36" ht="37.5" x14ac:dyDescent="0.2">
      <c r="R64" s="126"/>
    </row>
  </sheetData>
  <mergeCells count="12">
    <mergeCell ref="S9:Z9"/>
    <mergeCell ref="D9:K9"/>
    <mergeCell ref="D14:J14"/>
    <mergeCell ref="S10:Y10"/>
    <mergeCell ref="S11:Y11"/>
    <mergeCell ref="S12:Y12"/>
    <mergeCell ref="S13:Y13"/>
    <mergeCell ref="S14:Y14"/>
    <mergeCell ref="D10:J10"/>
    <mergeCell ref="D11:J11"/>
    <mergeCell ref="D12:J12"/>
    <mergeCell ref="D13:J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showGridLines="0" zoomScale="70" zoomScaleNormal="70" workbookViewId="0">
      <selection activeCell="AM12" sqref="AM12"/>
    </sheetView>
  </sheetViews>
  <sheetFormatPr defaultRowHeight="12.75" x14ac:dyDescent="0.2"/>
  <cols>
    <col min="8" max="8" width="12.5703125" customWidth="1"/>
    <col min="21" max="21" width="13.140625" customWidth="1"/>
  </cols>
  <sheetData>
    <row r="1" spans="1:37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37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37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37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37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37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</row>
    <row r="8" spans="1:37" x14ac:dyDescent="0.2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</row>
    <row r="9" spans="1:37" x14ac:dyDescent="0.2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</row>
    <row r="10" spans="1:37" ht="13.5" thickBo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37" ht="31.5" thickBot="1" x14ac:dyDescent="0.25">
      <c r="A11" s="122"/>
      <c r="B11" s="122"/>
      <c r="C11" s="122"/>
      <c r="D11" s="122"/>
      <c r="E11" s="122"/>
      <c r="F11" s="122"/>
      <c r="G11" s="122"/>
      <c r="H11" s="172" t="str">
        <f>'Сводная таблица для диаграмм'!D432</f>
        <v>ТОП 5 текущих лидеров рейтинга</v>
      </c>
      <c r="I11" s="173"/>
      <c r="J11" s="173"/>
      <c r="K11" s="173"/>
      <c r="L11" s="173"/>
      <c r="M11" s="173"/>
      <c r="N11" s="173"/>
      <c r="O11" s="174"/>
      <c r="P11" s="122"/>
      <c r="Q11" s="122"/>
      <c r="R11" s="122"/>
      <c r="S11" s="122"/>
      <c r="T11" s="122"/>
      <c r="U11" s="172" t="str">
        <f>'Сводная таблица для диаграмм'!D471</f>
        <v>ТОП 5 требующих внимания</v>
      </c>
      <c r="V11" s="173"/>
      <c r="W11" s="173"/>
      <c r="X11" s="173"/>
      <c r="Y11" s="173"/>
      <c r="Z11" s="173"/>
      <c r="AA11" s="173"/>
      <c r="AB11" s="174"/>
      <c r="AC11" s="122"/>
      <c r="AD11" s="122"/>
      <c r="AE11" s="122"/>
      <c r="AF11" s="122"/>
      <c r="AG11" s="122"/>
      <c r="AH11" s="122"/>
      <c r="AI11" s="122"/>
      <c r="AJ11" s="122"/>
      <c r="AK11" s="122"/>
    </row>
    <row r="12" spans="1:37" ht="30.75" x14ac:dyDescent="0.4">
      <c r="A12" s="122"/>
      <c r="B12" s="122"/>
      <c r="C12" s="122"/>
      <c r="D12" s="122"/>
      <c r="E12" s="122"/>
      <c r="F12" s="122"/>
      <c r="G12" s="127"/>
      <c r="H12" s="180" t="str">
        <f>IF('Сводная таблица для диаграмм'!$D$381='Сводная таблица для диаграмм'!$I$432,'Сводная таблица для диаграмм'!J433,(IF('Сводная таблица для диаграмм'!$C$381='Сводная таблица для диаграмм'!$I$432,'Сводная таблица для диаграмм'!J433,'Сводная таблица для диаграмм'!D433)))</f>
        <v>Белоглинский район</v>
      </c>
      <c r="I12" s="181"/>
      <c r="J12" s="181"/>
      <c r="K12" s="181"/>
      <c r="L12" s="181"/>
      <c r="M12" s="181"/>
      <c r="N12" s="181"/>
      <c r="O12" s="124">
        <f>IF('Сводная таблица для диаграмм'!$D$381='Сводная таблица для диаграмм'!$I$432,'Сводная таблица для диаграмм'!K433,(IF('Сводная таблица для диаграмм'!$C$381='Сводная таблица для диаграмм'!$I$432,'Сводная таблица для диаграмм'!K433,'Сводная таблица для диаграмм'!E433)))</f>
        <v>1</v>
      </c>
      <c r="P12" s="122"/>
      <c r="Q12" s="122"/>
      <c r="R12" s="122"/>
      <c r="S12" s="122"/>
      <c r="T12" s="122"/>
      <c r="U12" s="180" t="str">
        <f>IF('Сводная таблица для диаграмм'!$D$381='Сводная таблица для диаграмм'!$I$432,'Сводная таблица для диаграмм'!J472,(IF('Сводная таблица для диаграмм'!$C$381='Сводная таблица для диаграмм'!$I$432,'Сводная таблица для диаграмм'!J472,'Сводная таблица для диаграмм'!D472)))</f>
        <v>Успенский район</v>
      </c>
      <c r="V12" s="181"/>
      <c r="W12" s="181"/>
      <c r="X12" s="181"/>
      <c r="Y12" s="181"/>
      <c r="Z12" s="181"/>
      <c r="AA12" s="181"/>
      <c r="AB12" s="124">
        <f>IF('Сводная таблица для диаграмм'!$D$381='Сводная таблица для диаграмм'!$I$432,'Сводная таблица для диаграмм'!K472,(IF('Сводная таблица для диаграмм'!$C$381='Сводная таблица для диаграмм'!$I$432,'Сводная таблица для диаграмм'!K472,'Сводная таблица для диаграмм'!E472)))</f>
        <v>11</v>
      </c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37" ht="30.75" x14ac:dyDescent="0.4">
      <c r="A13" s="122"/>
      <c r="B13" s="122"/>
      <c r="C13" s="122"/>
      <c r="D13" s="122"/>
      <c r="E13" s="122"/>
      <c r="F13" s="122"/>
      <c r="G13" s="122"/>
      <c r="H13" s="182" t="str">
        <f>IF('Сводная таблица для диаграмм'!$D$381='Сводная таблица для диаграмм'!$I$432,'Сводная таблица для диаграмм'!J434,(IF('Сводная таблица для диаграмм'!$C$381='Сводная таблица для диаграмм'!$I$432,'Сводная таблица для диаграмм'!J434,'Сводная таблица для диаграмм'!D434)))</f>
        <v>Темрюкский район</v>
      </c>
      <c r="I13" s="183"/>
      <c r="J13" s="183"/>
      <c r="K13" s="183"/>
      <c r="L13" s="183"/>
      <c r="M13" s="183"/>
      <c r="N13" s="183"/>
      <c r="O13" s="123">
        <f>IF('Сводная таблица для диаграмм'!$D$381='Сводная таблица для диаграмм'!$I$432,'Сводная таблица для диаграмм'!K434,(IF('Сводная таблица для диаграмм'!$C$381='Сводная таблица для диаграмм'!$I$432,'Сводная таблица для диаграмм'!K434,'Сводная таблица для диаграмм'!E434)))</f>
        <v>1</v>
      </c>
      <c r="P13" s="122"/>
      <c r="Q13" s="122"/>
      <c r="R13" s="122"/>
      <c r="S13" s="122"/>
      <c r="T13" s="122"/>
      <c r="U13" s="182" t="str">
        <f>IF('Сводная таблица для диаграмм'!$D$381='Сводная таблица для диаграмм'!$I$432,'Сводная таблица для диаграмм'!J473,(IF('Сводная таблица для диаграмм'!$C$381='Сводная таблица для диаграмм'!$I$432,'Сводная таблица для диаграмм'!J473,'Сводная таблица для диаграмм'!D473)))</f>
        <v>Приморско-Ахтарский район</v>
      </c>
      <c r="V13" s="183"/>
      <c r="W13" s="183"/>
      <c r="X13" s="183"/>
      <c r="Y13" s="183"/>
      <c r="Z13" s="183"/>
      <c r="AA13" s="183"/>
      <c r="AB13" s="123">
        <f>IF('Сводная таблица для диаграмм'!$D$381='Сводная таблица для диаграмм'!$I$432,'Сводная таблица для диаграмм'!K473,(IF('Сводная таблица для диаграмм'!$C$381='Сводная таблица для диаграмм'!$I$432,'Сводная таблица для диаграмм'!K473,'Сводная таблица для диаграмм'!E473)))</f>
        <v>11</v>
      </c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7" ht="30.75" x14ac:dyDescent="0.4">
      <c r="A14" s="122"/>
      <c r="B14" s="122"/>
      <c r="C14" s="122"/>
      <c r="D14" s="122"/>
      <c r="E14" s="122"/>
      <c r="F14" s="122"/>
      <c r="G14" s="122"/>
      <c r="H14" s="182" t="str">
        <f>IF('Сводная таблица для диаграмм'!$D$381='Сводная таблица для диаграмм'!$I$432,'Сводная таблица для диаграмм'!J435,(IF('Сводная таблица для диаграмм'!$C$381='Сводная таблица для диаграмм'!$I$432,'Сводная таблица для диаграмм'!J435,'Сводная таблица для диаграмм'!D435)))</f>
        <v>Курганинский район</v>
      </c>
      <c r="I14" s="183"/>
      <c r="J14" s="183"/>
      <c r="K14" s="183"/>
      <c r="L14" s="183"/>
      <c r="M14" s="183"/>
      <c r="N14" s="183"/>
      <c r="O14" s="123">
        <f>IF('Сводная таблица для диаграмм'!$D$381='Сводная таблица для диаграмм'!$I$432,'Сводная таблица для диаграмм'!K435,(IF('Сводная таблица для диаграмм'!$C$381='Сводная таблица для диаграмм'!$I$432,'Сводная таблица для диаграмм'!K435,'Сводная таблица для диаграмм'!E435)))</f>
        <v>2</v>
      </c>
      <c r="P14" s="122"/>
      <c r="Q14" s="122"/>
      <c r="R14" s="122"/>
      <c r="S14" s="122"/>
      <c r="T14" s="122"/>
      <c r="U14" s="182" t="str">
        <f>IF('Сводная таблица для диаграмм'!$D$381='Сводная таблица для диаграмм'!$I$432,'Сводная таблица для диаграмм'!J474,(IF('Сводная таблица для диаграмм'!$C$381='Сводная таблица для диаграмм'!$I$432,'Сводная таблица для диаграмм'!J474,'Сводная таблица для диаграмм'!D474)))</f>
        <v>Гулькевичский район</v>
      </c>
      <c r="V14" s="183"/>
      <c r="W14" s="183"/>
      <c r="X14" s="183"/>
      <c r="Y14" s="183"/>
      <c r="Z14" s="183"/>
      <c r="AA14" s="183"/>
      <c r="AB14" s="123">
        <f>IF('Сводная таблица для диаграмм'!$D$381='Сводная таблица для диаграмм'!$I$432,'Сводная таблица для диаграмм'!K474,(IF('Сводная таблица для диаграмм'!$C$381='Сводная таблица для диаграмм'!$I$432,'Сводная таблица для диаграмм'!K474,'Сводная таблица для диаграмм'!E474)))</f>
        <v>12</v>
      </c>
      <c r="AC14" s="122"/>
      <c r="AD14" s="122"/>
      <c r="AE14" s="122"/>
      <c r="AF14" s="122"/>
      <c r="AG14" s="122"/>
      <c r="AH14" s="122"/>
      <c r="AI14" s="122"/>
      <c r="AJ14" s="122"/>
      <c r="AK14" s="122"/>
    </row>
    <row r="15" spans="1:37" ht="30.75" x14ac:dyDescent="0.4">
      <c r="A15" s="122"/>
      <c r="B15" s="122"/>
      <c r="C15" s="122"/>
      <c r="D15" s="122"/>
      <c r="E15" s="122"/>
      <c r="F15" s="122"/>
      <c r="G15" s="122"/>
      <c r="H15" s="182" t="str">
        <f>IF('Сводная таблица для диаграмм'!$D$381='Сводная таблица для диаграмм'!$I$432,'Сводная таблица для диаграмм'!J436,(IF('Сводная таблица для диаграмм'!$C$381='Сводная таблица для диаграмм'!$I$432,'Сводная таблица для диаграмм'!J436,'Сводная таблица для диаграмм'!D436)))</f>
        <v>Крымский район</v>
      </c>
      <c r="I15" s="183"/>
      <c r="J15" s="183"/>
      <c r="K15" s="183"/>
      <c r="L15" s="183"/>
      <c r="M15" s="183"/>
      <c r="N15" s="183"/>
      <c r="O15" s="123">
        <f>IF('Сводная таблица для диаграмм'!$D$381='Сводная таблица для диаграмм'!$I$432,'Сводная таблица для диаграмм'!K436,(IF('Сводная таблица для диаграмм'!$C$381='Сводная таблица для диаграмм'!$I$432,'Сводная таблица для диаграмм'!K436,'Сводная таблица для диаграмм'!E436)))</f>
        <v>3</v>
      </c>
      <c r="P15" s="122"/>
      <c r="Q15" s="122"/>
      <c r="R15" s="122"/>
      <c r="S15" s="122"/>
      <c r="T15" s="122"/>
      <c r="U15" s="182" t="str">
        <f>IF('Сводная таблица для диаграмм'!$D$381='Сводная таблица для диаграмм'!$I$432,'Сводная таблица для диаграмм'!J475,(IF('Сводная таблица для диаграмм'!$C$381='Сводная таблица для диаграмм'!$I$432,'Сводная таблица для диаграмм'!J475,'Сводная таблица для диаграмм'!D475)))</f>
        <v>Крыловский район</v>
      </c>
      <c r="V15" s="183"/>
      <c r="W15" s="183"/>
      <c r="X15" s="183"/>
      <c r="Y15" s="183"/>
      <c r="Z15" s="183"/>
      <c r="AA15" s="183"/>
      <c r="AB15" s="123">
        <f>IF('Сводная таблица для диаграмм'!$D$381='Сводная таблица для диаграмм'!$I$432,'Сводная таблица для диаграмм'!K475,(IF('Сводная таблица для диаграмм'!$C$381='Сводная таблица для диаграмм'!$I$432,'Сводная таблица для диаграмм'!K475,'Сводная таблица для диаграмм'!E475)))</f>
        <v>13</v>
      </c>
      <c r="AC15" s="122"/>
      <c r="AD15" s="122"/>
      <c r="AE15" s="122"/>
      <c r="AF15" s="122"/>
      <c r="AG15" s="122"/>
      <c r="AH15" s="122"/>
      <c r="AI15" s="122"/>
      <c r="AJ15" s="122"/>
      <c r="AK15" s="122"/>
    </row>
    <row r="16" spans="1:37" ht="31.5" thickBot="1" x14ac:dyDescent="0.45">
      <c r="A16" s="122"/>
      <c r="B16" s="122"/>
      <c r="C16" s="122"/>
      <c r="D16" s="122"/>
      <c r="E16" s="122"/>
      <c r="F16" s="122"/>
      <c r="G16" s="122"/>
      <c r="H16" s="178" t="str">
        <f>IF('Сводная таблица для диаграмм'!$D$381='Сводная таблица для диаграмм'!$I$432,'Сводная таблица для диаграмм'!J437,(IF('Сводная таблица для диаграмм'!$C$381='Сводная таблица для диаграмм'!$I$432,'Сводная таблица для диаграмм'!J437,'Сводная таблица для диаграмм'!D437)))</f>
        <v>г-к. Геленджик</v>
      </c>
      <c r="I16" s="179"/>
      <c r="J16" s="179"/>
      <c r="K16" s="179"/>
      <c r="L16" s="179"/>
      <c r="M16" s="179"/>
      <c r="N16" s="179"/>
      <c r="O16" s="125">
        <f>IF('Сводная таблица для диаграмм'!$D$381='Сводная таблица для диаграмм'!$I$432,'Сводная таблица для диаграмм'!K437,(IF('Сводная таблица для диаграмм'!$C$381='Сводная таблица для диаграмм'!$I$432,'Сводная таблица для диаграмм'!K437,'Сводная таблица для диаграмм'!E437)))</f>
        <v>3</v>
      </c>
      <c r="P16" s="122"/>
      <c r="Q16" s="122"/>
      <c r="R16" s="122"/>
      <c r="S16" s="122"/>
      <c r="T16" s="122"/>
      <c r="U16" s="178" t="str">
        <f>IF('Сводная таблица для диаграмм'!$D$381='Сводная таблица для диаграмм'!$I$432,'Сводная таблица для диаграмм'!J476,(IF('Сводная таблица для диаграмм'!$C$381='Сводная таблица для диаграмм'!$I$432,'Сводная таблица для диаграмм'!J476,'Сводная таблица для диаграмм'!D476)))</f>
        <v>Каневский район</v>
      </c>
      <c r="V16" s="179"/>
      <c r="W16" s="179"/>
      <c r="X16" s="179"/>
      <c r="Y16" s="179"/>
      <c r="Z16" s="179"/>
      <c r="AA16" s="179"/>
      <c r="AB16" s="125">
        <f>IF('Сводная таблица для диаграмм'!$D$381='Сводная таблица для диаграмм'!$I$432,'Сводная таблица для диаграмм'!K476,(IF('Сводная таблица для диаграмм'!$C$381='Сводная таблица для диаграмм'!$I$432,'Сводная таблица для диаграмм'!K476,'Сводная таблица для диаграмм'!E476)))</f>
        <v>13</v>
      </c>
      <c r="AC16" s="122"/>
      <c r="AD16" s="122"/>
      <c r="AE16" s="122"/>
      <c r="AF16" s="122"/>
      <c r="AG16" s="122"/>
      <c r="AH16" s="122"/>
      <c r="AI16" s="122"/>
      <c r="AJ16" s="122"/>
      <c r="AK16" s="122"/>
    </row>
    <row r="17" spans="1:37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37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</row>
    <row r="19" spans="1:37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</row>
    <row r="20" spans="1:37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</row>
    <row r="21" spans="1:37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</row>
    <row r="22" spans="1:37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</row>
    <row r="23" spans="1:37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</row>
    <row r="24" spans="1:37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</row>
    <row r="25" spans="1:37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</row>
    <row r="26" spans="1:37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</row>
    <row r="27" spans="1:37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</row>
    <row r="28" spans="1:37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</row>
    <row r="29" spans="1:37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</row>
    <row r="30" spans="1:37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</row>
    <row r="31" spans="1:37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</row>
    <row r="32" spans="1:37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</row>
    <row r="33" spans="1:37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</row>
    <row r="34" spans="1:37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</row>
    <row r="35" spans="1:37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</row>
    <row r="36" spans="1:37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</row>
    <row r="37" spans="1:37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</row>
    <row r="38" spans="1:37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</row>
    <row r="39" spans="1:37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</row>
    <row r="40" spans="1:37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</row>
    <row r="41" spans="1:37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</row>
    <row r="42" spans="1:37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</row>
    <row r="43" spans="1:37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</row>
    <row r="44" spans="1:37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</row>
    <row r="45" spans="1:37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</row>
    <row r="46" spans="1:37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</row>
    <row r="47" spans="1:37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</row>
    <row r="48" spans="1:37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</row>
    <row r="49" spans="1:37" x14ac:dyDescent="0.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</row>
    <row r="50" spans="1:37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</row>
    <row r="51" spans="1:37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</row>
    <row r="52" spans="1:37" x14ac:dyDescent="0.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</row>
    <row r="53" spans="1:37" x14ac:dyDescent="0.2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</row>
    <row r="54" spans="1:37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</row>
    <row r="55" spans="1:37" x14ac:dyDescent="0.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</row>
    <row r="56" spans="1:37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</row>
    <row r="57" spans="1:37" x14ac:dyDescent="0.2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</row>
    <row r="58" spans="1:37" x14ac:dyDescent="0.2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</row>
    <row r="59" spans="1:37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</row>
    <row r="60" spans="1:37" x14ac:dyDescent="0.2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</row>
  </sheetData>
  <mergeCells count="12">
    <mergeCell ref="U16:AA16"/>
    <mergeCell ref="H11:O11"/>
    <mergeCell ref="H12:N12"/>
    <mergeCell ref="H13:N13"/>
    <mergeCell ref="H14:N14"/>
    <mergeCell ref="H15:N15"/>
    <mergeCell ref="H16:N16"/>
    <mergeCell ref="U11:AB11"/>
    <mergeCell ref="U12:AA12"/>
    <mergeCell ref="U13:AA13"/>
    <mergeCell ref="U14:AA14"/>
    <mergeCell ref="U15:AA15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showGridLines="0" zoomScale="70" zoomScaleNormal="70" workbookViewId="0">
      <selection activeCell="AM12" sqref="AM12"/>
    </sheetView>
  </sheetViews>
  <sheetFormatPr defaultRowHeight="12.75" x14ac:dyDescent="0.2"/>
  <sheetData>
    <row r="1" spans="1:37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37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37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37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37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37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</row>
    <row r="8" spans="1:37" x14ac:dyDescent="0.2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</row>
    <row r="9" spans="1:37" ht="43.5" x14ac:dyDescent="0.55000000000000004">
      <c r="A9" s="122"/>
      <c r="B9" s="122"/>
      <c r="C9" s="184" t="str">
        <f>IF('Сводная таблица для диаграмм'!D520='Сводная таблица для диаграмм'!D483,'Сводная таблица для диаграмм'!F520,(IF('Сводная таблица для диаграмм'!D520='Сводная таблица для диаграмм'!C483,'Сводная таблица для диаграмм'!F520,'Сводная таблица для диаграмм'!E520)))</f>
        <v>Общий рейтинг 10 в 2023 году</v>
      </c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5">
        <f>IF('Сводная таблица для диаграмм'!D520='Сводная таблица для диаграмм'!D483,'Сводная таблица для диаграмм'!E521,(IF('Сводная таблица для диаграмм'!D520='Сводная таблица для диаграмм'!C483,'Сводная таблица для диаграмм'!E521,"-")))</f>
        <v>-4</v>
      </c>
      <c r="O9" s="185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</row>
    <row r="10" spans="1:37" x14ac:dyDescent="0.2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37" x14ac:dyDescent="0.2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</row>
    <row r="12" spans="1:37" x14ac:dyDescent="0.2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37" x14ac:dyDescent="0.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7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</row>
    <row r="15" spans="1:37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</row>
    <row r="16" spans="1:37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</row>
    <row r="17" spans="1:37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37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</row>
    <row r="19" spans="1:37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</row>
    <row r="20" spans="1:37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</row>
    <row r="21" spans="1:37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</row>
    <row r="22" spans="1:37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</row>
    <row r="23" spans="1:37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</row>
    <row r="24" spans="1:37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</row>
    <row r="25" spans="1:37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</row>
    <row r="26" spans="1:37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</row>
    <row r="27" spans="1:37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</row>
    <row r="28" spans="1:37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</row>
    <row r="29" spans="1:37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</row>
    <row r="30" spans="1:37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</row>
    <row r="31" spans="1:37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</row>
    <row r="32" spans="1:37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</row>
    <row r="33" spans="1:37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</row>
    <row r="34" spans="1:37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</row>
    <row r="35" spans="1:37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</row>
    <row r="36" spans="1:37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</row>
    <row r="37" spans="1:37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</row>
    <row r="38" spans="1:37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</row>
    <row r="39" spans="1:37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</row>
    <row r="40" spans="1:37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</row>
    <row r="41" spans="1:37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</row>
    <row r="42" spans="1:37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</row>
    <row r="43" spans="1:37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</row>
    <row r="44" spans="1:37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</row>
    <row r="45" spans="1:37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</row>
    <row r="46" spans="1:37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</row>
    <row r="47" spans="1:37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</row>
    <row r="48" spans="1:37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</row>
    <row r="49" spans="1:37" x14ac:dyDescent="0.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</row>
    <row r="50" spans="1:37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</row>
    <row r="51" spans="1:37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</row>
    <row r="52" spans="1:37" x14ac:dyDescent="0.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</row>
    <row r="53" spans="1:37" x14ac:dyDescent="0.2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</row>
    <row r="54" spans="1:37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</row>
    <row r="55" spans="1:37" x14ac:dyDescent="0.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</row>
    <row r="56" spans="1:37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</row>
    <row r="57" spans="1:37" x14ac:dyDescent="0.2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</row>
    <row r="58" spans="1:37" x14ac:dyDescent="0.2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</row>
    <row r="59" spans="1:37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</row>
    <row r="60" spans="1:37" x14ac:dyDescent="0.2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</row>
  </sheetData>
  <mergeCells count="2">
    <mergeCell ref="C9:M9"/>
    <mergeCell ref="N9:O9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"/>
  <sheetViews>
    <sheetView zoomScale="85" zoomScaleNormal="85" workbookViewId="0">
      <selection activeCell="D2" sqref="D2"/>
    </sheetView>
  </sheetViews>
  <sheetFormatPr defaultRowHeight="12.75" x14ac:dyDescent="0.2"/>
  <cols>
    <col min="1" max="1" width="32.140625" bestFit="1" customWidth="1"/>
    <col min="11" max="11" width="9.7109375" bestFit="1" customWidth="1"/>
    <col min="12" max="12" width="19.7109375" customWidth="1"/>
    <col min="13" max="22" width="20.7109375" style="38" customWidth="1"/>
    <col min="23" max="23" width="12.28515625" customWidth="1"/>
    <col min="24" max="24" width="16.7109375" customWidth="1"/>
  </cols>
  <sheetData>
    <row r="1" spans="1:25" ht="25.5" x14ac:dyDescent="0.2">
      <c r="A1">
        <v>2022</v>
      </c>
      <c r="M1" s="131" t="s">
        <v>175</v>
      </c>
      <c r="O1" s="131" t="s">
        <v>176</v>
      </c>
      <c r="P1" s="131"/>
      <c r="Q1" s="131" t="s">
        <v>176</v>
      </c>
      <c r="R1" s="131"/>
      <c r="W1" s="133" t="s">
        <v>177</v>
      </c>
    </row>
    <row r="2" spans="1:25" s="42" customFormat="1" ht="128.25" thickBot="1" x14ac:dyDescent="0.25">
      <c r="A2" s="39" t="s">
        <v>44</v>
      </c>
      <c r="B2" s="129" t="s">
        <v>85</v>
      </c>
      <c r="C2" s="45" t="s">
        <v>86</v>
      </c>
      <c r="D2" s="45" t="s">
        <v>87</v>
      </c>
      <c r="E2" s="45" t="s">
        <v>88</v>
      </c>
      <c r="F2" s="45" t="s">
        <v>89</v>
      </c>
      <c r="G2" s="45" t="s">
        <v>90</v>
      </c>
      <c r="H2" s="45" t="s">
        <v>91</v>
      </c>
      <c r="I2" s="45" t="s">
        <v>92</v>
      </c>
      <c r="J2" s="45" t="s">
        <v>93</v>
      </c>
      <c r="K2" s="45" t="s">
        <v>94</v>
      </c>
      <c r="L2" s="50" t="s">
        <v>67</v>
      </c>
      <c r="M2" s="130" t="s">
        <v>82</v>
      </c>
      <c r="N2" s="41" t="s">
        <v>73</v>
      </c>
      <c r="O2" s="130" t="s">
        <v>74</v>
      </c>
      <c r="P2" s="132" t="s">
        <v>75</v>
      </c>
      <c r="Q2" s="40" t="s">
        <v>76</v>
      </c>
      <c r="R2" s="132" t="s">
        <v>77</v>
      </c>
      <c r="S2" s="40" t="s">
        <v>78</v>
      </c>
      <c r="T2" s="41" t="s">
        <v>79</v>
      </c>
      <c r="U2" s="40" t="s">
        <v>80</v>
      </c>
      <c r="V2" s="41" t="s">
        <v>81</v>
      </c>
      <c r="W2" s="132" t="s">
        <v>83</v>
      </c>
      <c r="X2" s="41" t="s">
        <v>84</v>
      </c>
    </row>
    <row r="3" spans="1:25" x14ac:dyDescent="0.2">
      <c r="A3" s="36" t="s">
        <v>7</v>
      </c>
      <c r="B3">
        <v>5</v>
      </c>
      <c r="C3">
        <v>16</v>
      </c>
      <c r="D3">
        <v>32</v>
      </c>
      <c r="E3">
        <v>10</v>
      </c>
      <c r="F3">
        <v>94</v>
      </c>
      <c r="G3">
        <v>64</v>
      </c>
      <c r="H3">
        <v>304</v>
      </c>
      <c r="I3">
        <v>139</v>
      </c>
      <c r="J3" s="49">
        <v>0.2</v>
      </c>
      <c r="K3" s="49">
        <v>1.3</v>
      </c>
      <c r="L3" s="51">
        <v>2.8</v>
      </c>
      <c r="M3" s="43">
        <v>41</v>
      </c>
      <c r="N3" s="44">
        <v>84.62</v>
      </c>
      <c r="O3" s="44">
        <v>26.13</v>
      </c>
      <c r="P3" s="43">
        <v>5909</v>
      </c>
      <c r="Q3" s="44">
        <v>62.79</v>
      </c>
      <c r="R3" s="43">
        <v>4413</v>
      </c>
      <c r="S3" s="44">
        <v>40.880000000000003</v>
      </c>
      <c r="T3" s="43">
        <v>6956</v>
      </c>
      <c r="U3" s="43">
        <v>4544</v>
      </c>
      <c r="V3" s="43">
        <v>7669</v>
      </c>
      <c r="W3" s="43">
        <v>280</v>
      </c>
      <c r="X3" s="44">
        <v>41.62</v>
      </c>
      <c r="Y3" s="49"/>
    </row>
    <row r="4" spans="1:25" x14ac:dyDescent="0.2">
      <c r="A4" s="37" t="s">
        <v>8</v>
      </c>
      <c r="B4">
        <v>8</v>
      </c>
      <c r="C4">
        <v>27</v>
      </c>
      <c r="D4">
        <v>11</v>
      </c>
      <c r="E4">
        <v>20</v>
      </c>
      <c r="F4">
        <v>42</v>
      </c>
      <c r="G4">
        <v>44</v>
      </c>
      <c r="H4">
        <v>338</v>
      </c>
      <c r="I4">
        <v>130</v>
      </c>
      <c r="J4">
        <v>0.3</v>
      </c>
      <c r="K4" s="49">
        <v>0.2</v>
      </c>
      <c r="L4" s="52">
        <v>2.4</v>
      </c>
      <c r="M4" s="43">
        <v>90</v>
      </c>
      <c r="N4" s="44">
        <v>34.61</v>
      </c>
      <c r="O4" s="44">
        <v>88.64</v>
      </c>
      <c r="P4" s="43">
        <v>2949</v>
      </c>
      <c r="Q4" s="44">
        <v>84.76</v>
      </c>
      <c r="R4" s="43">
        <v>3933</v>
      </c>
      <c r="S4" s="44">
        <v>21.92</v>
      </c>
      <c r="T4" s="43">
        <v>3966</v>
      </c>
      <c r="U4" s="43">
        <v>1484</v>
      </c>
      <c r="V4" s="43">
        <v>1795</v>
      </c>
      <c r="W4" s="43">
        <v>88</v>
      </c>
      <c r="X4" s="44">
        <v>29.63</v>
      </c>
      <c r="Y4" s="49"/>
    </row>
    <row r="5" spans="1:25" x14ac:dyDescent="0.2">
      <c r="A5" s="37" t="s">
        <v>9</v>
      </c>
      <c r="B5">
        <v>2</v>
      </c>
      <c r="C5">
        <v>19</v>
      </c>
      <c r="D5">
        <v>44</v>
      </c>
      <c r="E5">
        <v>6</v>
      </c>
      <c r="F5">
        <v>92</v>
      </c>
      <c r="G5">
        <v>21</v>
      </c>
      <c r="H5">
        <v>236</v>
      </c>
      <c r="I5">
        <v>143</v>
      </c>
      <c r="J5">
        <v>0.6</v>
      </c>
      <c r="K5" s="49">
        <v>0.1</v>
      </c>
      <c r="L5" s="52">
        <v>3.3</v>
      </c>
      <c r="M5" s="43">
        <v>878</v>
      </c>
      <c r="N5" s="44">
        <v>35.68</v>
      </c>
      <c r="O5" s="44">
        <v>48.17</v>
      </c>
      <c r="P5" s="43">
        <v>2322</v>
      </c>
      <c r="Q5" s="44">
        <v>64.12</v>
      </c>
      <c r="R5" s="43">
        <v>2414</v>
      </c>
      <c r="S5" s="44">
        <v>28.87</v>
      </c>
      <c r="T5" s="43">
        <v>3101</v>
      </c>
      <c r="U5" s="43">
        <v>6919</v>
      </c>
      <c r="V5" s="43">
        <v>1716</v>
      </c>
      <c r="W5" s="43">
        <v>130</v>
      </c>
      <c r="X5" s="44">
        <v>32.74</v>
      </c>
      <c r="Y5" s="49"/>
    </row>
    <row r="6" spans="1:25" x14ac:dyDescent="0.2">
      <c r="A6" s="37" t="s">
        <v>10</v>
      </c>
      <c r="B6">
        <v>10</v>
      </c>
      <c r="C6">
        <v>24</v>
      </c>
      <c r="D6">
        <v>78</v>
      </c>
      <c r="E6">
        <v>14</v>
      </c>
      <c r="F6">
        <v>58</v>
      </c>
      <c r="G6">
        <v>20</v>
      </c>
      <c r="H6">
        <v>228</v>
      </c>
      <c r="I6">
        <v>162</v>
      </c>
      <c r="J6">
        <v>0.2</v>
      </c>
      <c r="K6" s="49">
        <v>1.1000000000000001</v>
      </c>
      <c r="L6" s="52">
        <v>2.8</v>
      </c>
      <c r="M6" s="43">
        <v>257</v>
      </c>
      <c r="N6" s="44">
        <v>61.7</v>
      </c>
      <c r="O6" s="44">
        <v>89.35</v>
      </c>
      <c r="P6" s="43">
        <v>4623</v>
      </c>
      <c r="Q6" s="44">
        <v>22.21</v>
      </c>
      <c r="R6" s="43">
        <v>6450</v>
      </c>
      <c r="S6" s="44">
        <v>71.680000000000007</v>
      </c>
      <c r="T6" s="43">
        <v>5431</v>
      </c>
      <c r="U6" s="43">
        <v>2416</v>
      </c>
      <c r="V6" s="43">
        <v>4194</v>
      </c>
      <c r="W6" s="43">
        <v>939</v>
      </c>
      <c r="X6" s="44">
        <v>36.4</v>
      </c>
      <c r="Y6" s="49"/>
    </row>
    <row r="7" spans="1:25" x14ac:dyDescent="0.2">
      <c r="A7" s="37" t="s">
        <v>11</v>
      </c>
      <c r="B7">
        <v>2</v>
      </c>
      <c r="C7">
        <v>9</v>
      </c>
      <c r="D7">
        <v>8</v>
      </c>
      <c r="E7">
        <v>11</v>
      </c>
      <c r="F7">
        <v>55</v>
      </c>
      <c r="G7">
        <v>50</v>
      </c>
      <c r="H7">
        <v>151</v>
      </c>
      <c r="I7">
        <v>120</v>
      </c>
      <c r="J7">
        <v>0.2</v>
      </c>
      <c r="K7" s="49">
        <v>0.4</v>
      </c>
      <c r="L7" s="52">
        <v>3</v>
      </c>
      <c r="M7" s="43">
        <v>23</v>
      </c>
      <c r="N7" s="44">
        <v>97.79</v>
      </c>
      <c r="O7" s="44">
        <v>13.31</v>
      </c>
      <c r="P7" s="43">
        <v>1554</v>
      </c>
      <c r="Q7" s="44">
        <v>95.21</v>
      </c>
      <c r="R7" s="43">
        <v>2900</v>
      </c>
      <c r="S7" s="44">
        <v>44.94</v>
      </c>
      <c r="T7" s="43">
        <v>4523</v>
      </c>
      <c r="U7" s="43">
        <v>6323</v>
      </c>
      <c r="V7" s="43">
        <v>2217</v>
      </c>
      <c r="W7" s="43">
        <v>668</v>
      </c>
      <c r="X7" s="44">
        <v>41.1</v>
      </c>
      <c r="Y7" s="49"/>
    </row>
    <row r="8" spans="1:25" x14ac:dyDescent="0.2">
      <c r="A8" s="37" t="s">
        <v>12</v>
      </c>
      <c r="B8">
        <v>10</v>
      </c>
      <c r="C8">
        <v>5</v>
      </c>
      <c r="D8">
        <v>44</v>
      </c>
      <c r="E8">
        <v>6</v>
      </c>
      <c r="F8">
        <v>69</v>
      </c>
      <c r="G8">
        <v>58</v>
      </c>
      <c r="H8">
        <v>114</v>
      </c>
      <c r="I8">
        <v>183</v>
      </c>
      <c r="J8">
        <v>0.1</v>
      </c>
      <c r="K8" s="49">
        <v>0.6</v>
      </c>
      <c r="L8" s="52">
        <v>2.4</v>
      </c>
      <c r="M8" s="43">
        <v>413</v>
      </c>
      <c r="N8" s="44">
        <v>23.25</v>
      </c>
      <c r="O8" s="44">
        <v>19.18</v>
      </c>
      <c r="P8" s="43">
        <v>5006</v>
      </c>
      <c r="Q8" s="44">
        <v>64.459999999999994</v>
      </c>
      <c r="R8" s="43">
        <v>5320</v>
      </c>
      <c r="S8" s="44">
        <v>53.93</v>
      </c>
      <c r="T8" s="43">
        <v>1635</v>
      </c>
      <c r="U8" s="43">
        <v>1864</v>
      </c>
      <c r="V8" s="43">
        <v>1174</v>
      </c>
      <c r="W8" s="43">
        <v>818</v>
      </c>
      <c r="X8" s="44">
        <v>57.47</v>
      </c>
      <c r="Y8" s="49"/>
    </row>
    <row r="9" spans="1:25" x14ac:dyDescent="0.2">
      <c r="A9" s="37" t="s">
        <v>2</v>
      </c>
      <c r="B9">
        <v>4</v>
      </c>
      <c r="C9">
        <v>25</v>
      </c>
      <c r="D9">
        <v>89</v>
      </c>
      <c r="E9">
        <v>12</v>
      </c>
      <c r="F9">
        <v>71</v>
      </c>
      <c r="G9">
        <v>43</v>
      </c>
      <c r="H9">
        <v>198</v>
      </c>
      <c r="I9">
        <v>52</v>
      </c>
      <c r="J9">
        <v>0.1</v>
      </c>
      <c r="K9" s="49">
        <v>0.8</v>
      </c>
      <c r="L9" s="52">
        <v>1.9</v>
      </c>
      <c r="M9" s="43">
        <v>448</v>
      </c>
      <c r="N9" s="44">
        <v>90.65</v>
      </c>
      <c r="O9" s="44">
        <v>94.07</v>
      </c>
      <c r="P9" s="43">
        <v>4985</v>
      </c>
      <c r="Q9" s="44">
        <v>24.03</v>
      </c>
      <c r="R9" s="43">
        <v>5390</v>
      </c>
      <c r="S9" s="44">
        <v>53.71</v>
      </c>
      <c r="T9" s="43">
        <v>2811</v>
      </c>
      <c r="U9" s="43">
        <v>3226</v>
      </c>
      <c r="V9" s="43">
        <v>2896</v>
      </c>
      <c r="W9" s="43">
        <v>729</v>
      </c>
      <c r="X9" s="44">
        <v>33.130000000000003</v>
      </c>
      <c r="Y9" s="49"/>
    </row>
    <row r="10" spans="1:25" x14ac:dyDescent="0.2">
      <c r="A10" s="37" t="s">
        <v>4</v>
      </c>
      <c r="B10">
        <v>7</v>
      </c>
      <c r="C10">
        <v>12</v>
      </c>
      <c r="D10">
        <v>8</v>
      </c>
      <c r="E10">
        <v>10</v>
      </c>
      <c r="F10">
        <v>71</v>
      </c>
      <c r="G10">
        <v>29</v>
      </c>
      <c r="H10">
        <v>193</v>
      </c>
      <c r="I10">
        <v>189</v>
      </c>
      <c r="J10">
        <v>0.2</v>
      </c>
      <c r="K10" s="49">
        <v>0.8</v>
      </c>
      <c r="L10" s="52">
        <v>2.8</v>
      </c>
      <c r="M10" s="43">
        <v>154</v>
      </c>
      <c r="N10" s="44">
        <v>34.56</v>
      </c>
      <c r="O10" s="44">
        <v>87.89</v>
      </c>
      <c r="P10" s="43">
        <v>3807</v>
      </c>
      <c r="Q10" s="44">
        <v>41.46</v>
      </c>
      <c r="R10" s="43">
        <v>3942</v>
      </c>
      <c r="S10" s="44">
        <v>87.05</v>
      </c>
      <c r="T10" s="43">
        <v>5653</v>
      </c>
      <c r="U10" s="43">
        <v>5917</v>
      </c>
      <c r="V10" s="43">
        <v>7445</v>
      </c>
      <c r="W10" s="43">
        <v>314</v>
      </c>
      <c r="X10" s="44">
        <v>11.65</v>
      </c>
      <c r="Y10" s="49"/>
    </row>
    <row r="11" spans="1:25" x14ac:dyDescent="0.2">
      <c r="A11" s="37" t="s">
        <v>0</v>
      </c>
      <c r="B11">
        <v>2</v>
      </c>
      <c r="C11">
        <v>41</v>
      </c>
      <c r="D11">
        <v>83</v>
      </c>
      <c r="E11">
        <v>6</v>
      </c>
      <c r="F11">
        <v>83</v>
      </c>
      <c r="G11">
        <v>26</v>
      </c>
      <c r="H11">
        <v>147</v>
      </c>
      <c r="I11">
        <v>57</v>
      </c>
      <c r="J11">
        <v>0.1</v>
      </c>
      <c r="K11" s="49">
        <v>0.8</v>
      </c>
      <c r="L11" s="52">
        <v>2.6</v>
      </c>
      <c r="M11" s="43">
        <v>519</v>
      </c>
      <c r="N11" s="44">
        <v>49.43</v>
      </c>
      <c r="O11" s="44">
        <v>25.47</v>
      </c>
      <c r="P11" s="43">
        <v>4060</v>
      </c>
      <c r="Q11" s="44">
        <v>39.229999999999997</v>
      </c>
      <c r="R11" s="43">
        <v>3411</v>
      </c>
      <c r="S11" s="44">
        <v>60.56</v>
      </c>
      <c r="T11" s="43">
        <v>4637</v>
      </c>
      <c r="U11" s="43">
        <v>4973</v>
      </c>
      <c r="V11" s="43">
        <v>5341</v>
      </c>
      <c r="W11" s="43">
        <v>261</v>
      </c>
      <c r="X11" s="44">
        <v>33.49</v>
      </c>
      <c r="Y11" s="49"/>
    </row>
    <row r="12" spans="1:25" x14ac:dyDescent="0.2">
      <c r="A12" s="37" t="s">
        <v>5</v>
      </c>
      <c r="B12">
        <v>7</v>
      </c>
      <c r="C12">
        <v>21</v>
      </c>
      <c r="D12">
        <v>93</v>
      </c>
      <c r="E12">
        <v>6</v>
      </c>
      <c r="F12">
        <v>77</v>
      </c>
      <c r="G12">
        <v>64</v>
      </c>
      <c r="H12">
        <v>249</v>
      </c>
      <c r="I12">
        <v>139</v>
      </c>
      <c r="J12">
        <v>0.1</v>
      </c>
      <c r="K12" s="49">
        <v>0.6</v>
      </c>
      <c r="L12" s="52">
        <v>1.9</v>
      </c>
      <c r="M12" s="43">
        <v>469</v>
      </c>
      <c r="N12" s="44">
        <v>55.49</v>
      </c>
      <c r="O12" s="44">
        <v>55.15</v>
      </c>
      <c r="P12" s="43">
        <v>1107</v>
      </c>
      <c r="Q12" s="44">
        <v>6.11</v>
      </c>
      <c r="R12" s="43">
        <v>1750</v>
      </c>
      <c r="S12" s="44">
        <v>86.55</v>
      </c>
      <c r="T12" s="43">
        <v>1943</v>
      </c>
      <c r="U12" s="43">
        <v>3759</v>
      </c>
      <c r="V12" s="43">
        <v>8462</v>
      </c>
      <c r="W12" s="43">
        <v>512</v>
      </c>
      <c r="X12" s="44">
        <v>52.21</v>
      </c>
      <c r="Y12" s="49"/>
    </row>
    <row r="13" spans="1:25" x14ac:dyDescent="0.2">
      <c r="A13" s="37" t="s">
        <v>1</v>
      </c>
      <c r="B13">
        <v>5</v>
      </c>
      <c r="C13">
        <v>33</v>
      </c>
      <c r="D13">
        <v>88</v>
      </c>
      <c r="E13">
        <v>12</v>
      </c>
      <c r="F13">
        <v>32</v>
      </c>
      <c r="G13">
        <v>15</v>
      </c>
      <c r="H13">
        <v>110</v>
      </c>
      <c r="I13">
        <v>147</v>
      </c>
      <c r="J13">
        <v>0.2</v>
      </c>
      <c r="K13" s="49">
        <v>0.6</v>
      </c>
      <c r="L13" s="52">
        <v>2.5</v>
      </c>
      <c r="M13" s="43">
        <v>31</v>
      </c>
      <c r="N13" s="44">
        <v>30.93</v>
      </c>
      <c r="O13" s="44">
        <v>60.65</v>
      </c>
      <c r="P13" s="43">
        <v>6037</v>
      </c>
      <c r="Q13" s="44">
        <v>19.7</v>
      </c>
      <c r="R13" s="43">
        <v>5271</v>
      </c>
      <c r="S13" s="44">
        <v>24.05</v>
      </c>
      <c r="T13" s="43">
        <v>4749</v>
      </c>
      <c r="U13" s="43">
        <v>1393</v>
      </c>
      <c r="V13" s="43">
        <v>2713</v>
      </c>
      <c r="W13" s="43">
        <v>290</v>
      </c>
      <c r="X13" s="44">
        <v>76.28</v>
      </c>
      <c r="Y13" s="49"/>
    </row>
    <row r="14" spans="1:25" x14ac:dyDescent="0.2">
      <c r="A14" s="37" t="s">
        <v>3</v>
      </c>
      <c r="B14">
        <v>3</v>
      </c>
      <c r="C14">
        <v>24</v>
      </c>
      <c r="D14">
        <v>33</v>
      </c>
      <c r="E14">
        <v>5</v>
      </c>
      <c r="F14">
        <v>35</v>
      </c>
      <c r="G14">
        <v>19</v>
      </c>
      <c r="H14">
        <v>397</v>
      </c>
      <c r="I14">
        <v>175</v>
      </c>
      <c r="J14">
        <v>0.2</v>
      </c>
      <c r="K14" s="49">
        <v>1.1000000000000001</v>
      </c>
      <c r="L14" s="52">
        <v>3.3</v>
      </c>
      <c r="M14" s="43">
        <v>643</v>
      </c>
      <c r="N14" s="44">
        <v>90</v>
      </c>
      <c r="O14" s="44">
        <v>77.400000000000006</v>
      </c>
      <c r="P14" s="43">
        <v>5967</v>
      </c>
      <c r="Q14" s="44">
        <v>61.5</v>
      </c>
      <c r="R14" s="43">
        <v>5031</v>
      </c>
      <c r="S14" s="44">
        <v>80.56</v>
      </c>
      <c r="T14" s="43">
        <v>1070</v>
      </c>
      <c r="U14" s="43">
        <v>1313</v>
      </c>
      <c r="V14" s="43">
        <v>6415</v>
      </c>
      <c r="W14" s="43">
        <v>170</v>
      </c>
      <c r="X14" s="44">
        <v>13.39</v>
      </c>
      <c r="Y14" s="49"/>
    </row>
    <row r="15" spans="1:25" x14ac:dyDescent="0.2">
      <c r="A15" s="37" t="s">
        <v>6</v>
      </c>
      <c r="B15">
        <v>5</v>
      </c>
      <c r="C15">
        <v>23</v>
      </c>
      <c r="D15">
        <v>94</v>
      </c>
      <c r="E15">
        <v>7</v>
      </c>
      <c r="F15">
        <v>31</v>
      </c>
      <c r="G15">
        <v>89</v>
      </c>
      <c r="H15">
        <v>231</v>
      </c>
      <c r="I15">
        <v>126</v>
      </c>
      <c r="J15">
        <v>0.1</v>
      </c>
      <c r="K15" s="49">
        <v>0.5</v>
      </c>
      <c r="L15" s="52">
        <v>3</v>
      </c>
      <c r="M15" s="43">
        <v>215</v>
      </c>
      <c r="N15" s="44">
        <v>80.19</v>
      </c>
      <c r="O15" s="44">
        <v>85.04</v>
      </c>
      <c r="P15" s="43">
        <v>6580</v>
      </c>
      <c r="Q15" s="44">
        <v>76.77</v>
      </c>
      <c r="R15" s="43">
        <v>3322</v>
      </c>
      <c r="S15" s="44">
        <v>61.2</v>
      </c>
      <c r="T15" s="43">
        <v>2523</v>
      </c>
      <c r="U15" s="43">
        <v>1561</v>
      </c>
      <c r="V15" s="43">
        <v>6204</v>
      </c>
      <c r="W15" s="43">
        <v>786</v>
      </c>
      <c r="X15" s="44">
        <v>54.59</v>
      </c>
      <c r="Y15" s="49"/>
    </row>
    <row r="16" spans="1:25" x14ac:dyDescent="0.2">
      <c r="A16" s="37" t="s">
        <v>13</v>
      </c>
      <c r="B16">
        <v>7</v>
      </c>
      <c r="C16">
        <v>27</v>
      </c>
      <c r="D16">
        <v>7</v>
      </c>
      <c r="E16">
        <v>6</v>
      </c>
      <c r="F16">
        <v>14</v>
      </c>
      <c r="G16">
        <v>79</v>
      </c>
      <c r="H16">
        <v>265</v>
      </c>
      <c r="I16">
        <v>152</v>
      </c>
      <c r="J16">
        <v>0.3</v>
      </c>
      <c r="K16" s="49">
        <v>1.4</v>
      </c>
      <c r="L16" s="52">
        <v>2.4</v>
      </c>
      <c r="M16" s="43">
        <v>979</v>
      </c>
      <c r="N16" s="44">
        <v>18.329999999999998</v>
      </c>
      <c r="O16" s="44">
        <v>56.77</v>
      </c>
      <c r="P16" s="43">
        <v>1077</v>
      </c>
      <c r="Q16" s="44">
        <v>64.92</v>
      </c>
      <c r="R16" s="43">
        <v>3847</v>
      </c>
      <c r="S16" s="44">
        <v>51.8</v>
      </c>
      <c r="T16" s="43">
        <v>1133</v>
      </c>
      <c r="U16" s="43">
        <v>6561</v>
      </c>
      <c r="V16" s="43">
        <v>2493</v>
      </c>
      <c r="W16" s="43">
        <v>548</v>
      </c>
      <c r="X16" s="44">
        <v>39.020000000000003</v>
      </c>
      <c r="Y16" s="49"/>
    </row>
    <row r="17" spans="1:25" x14ac:dyDescent="0.2">
      <c r="A17" s="37" t="s">
        <v>14</v>
      </c>
      <c r="B17">
        <v>9</v>
      </c>
      <c r="C17">
        <v>35</v>
      </c>
      <c r="D17">
        <v>69</v>
      </c>
      <c r="E17">
        <v>6</v>
      </c>
      <c r="F17">
        <v>81</v>
      </c>
      <c r="G17">
        <v>73</v>
      </c>
      <c r="H17">
        <v>112</v>
      </c>
      <c r="I17">
        <v>198</v>
      </c>
      <c r="J17">
        <v>0.3</v>
      </c>
      <c r="K17" s="49">
        <v>0.4</v>
      </c>
      <c r="L17" s="52">
        <v>2.5</v>
      </c>
      <c r="M17" s="43">
        <v>841</v>
      </c>
      <c r="N17" s="44">
        <v>28.27</v>
      </c>
      <c r="O17" s="44">
        <v>77.8</v>
      </c>
      <c r="P17" s="43">
        <v>1968</v>
      </c>
      <c r="Q17" s="44">
        <v>26.24</v>
      </c>
      <c r="R17" s="43">
        <v>4038</v>
      </c>
      <c r="S17" s="44">
        <v>21.93</v>
      </c>
      <c r="T17" s="43">
        <v>5600</v>
      </c>
      <c r="U17" s="43">
        <v>2163</v>
      </c>
      <c r="V17" s="43">
        <v>3799</v>
      </c>
      <c r="W17" s="43">
        <v>891</v>
      </c>
      <c r="X17" s="44">
        <v>99.12</v>
      </c>
      <c r="Y17" s="49"/>
    </row>
    <row r="18" spans="1:25" x14ac:dyDescent="0.2">
      <c r="A18" s="37" t="s">
        <v>15</v>
      </c>
      <c r="B18">
        <v>2</v>
      </c>
      <c r="C18">
        <v>49</v>
      </c>
      <c r="D18">
        <v>73</v>
      </c>
      <c r="E18">
        <v>17</v>
      </c>
      <c r="F18">
        <v>27</v>
      </c>
      <c r="G18">
        <v>89</v>
      </c>
      <c r="H18">
        <v>407</v>
      </c>
      <c r="I18">
        <v>138</v>
      </c>
      <c r="J18">
        <v>0.6</v>
      </c>
      <c r="K18" s="49">
        <v>0.3</v>
      </c>
      <c r="L18" s="52">
        <v>2.2000000000000002</v>
      </c>
      <c r="M18" s="43">
        <v>48</v>
      </c>
      <c r="N18" s="44">
        <v>28.11</v>
      </c>
      <c r="O18" s="44">
        <v>41.47</v>
      </c>
      <c r="P18" s="43">
        <v>5874</v>
      </c>
      <c r="Q18" s="44">
        <v>75.03</v>
      </c>
      <c r="R18" s="43">
        <v>1442</v>
      </c>
      <c r="S18" s="44">
        <v>46.43</v>
      </c>
      <c r="T18" s="43">
        <v>5086</v>
      </c>
      <c r="U18" s="43">
        <v>1089</v>
      </c>
      <c r="V18" s="43">
        <v>1302</v>
      </c>
      <c r="W18" s="43">
        <v>375</v>
      </c>
      <c r="X18" s="44">
        <v>92.69</v>
      </c>
      <c r="Y18" s="49"/>
    </row>
    <row r="19" spans="1:25" x14ac:dyDescent="0.2">
      <c r="A19" s="37" t="s">
        <v>16</v>
      </c>
      <c r="B19">
        <v>8</v>
      </c>
      <c r="C19">
        <v>40</v>
      </c>
      <c r="D19">
        <v>28</v>
      </c>
      <c r="E19">
        <v>13</v>
      </c>
      <c r="F19">
        <v>55</v>
      </c>
      <c r="G19">
        <v>22</v>
      </c>
      <c r="H19">
        <v>451</v>
      </c>
      <c r="I19">
        <v>124</v>
      </c>
      <c r="J19">
        <v>0.4</v>
      </c>
      <c r="K19" s="49">
        <v>0.1</v>
      </c>
      <c r="L19" s="52">
        <v>2.2999999999999998</v>
      </c>
      <c r="M19" s="43">
        <v>654</v>
      </c>
      <c r="N19" s="44">
        <v>45.4</v>
      </c>
      <c r="O19" s="44">
        <v>78.63</v>
      </c>
      <c r="P19" s="43">
        <v>6154</v>
      </c>
      <c r="Q19" s="44">
        <v>33.979999999999997</v>
      </c>
      <c r="R19" s="43">
        <v>4702</v>
      </c>
      <c r="S19" s="44">
        <v>47.3</v>
      </c>
      <c r="T19" s="43">
        <v>2301</v>
      </c>
      <c r="U19" s="43">
        <v>4688</v>
      </c>
      <c r="V19" s="43">
        <v>6827</v>
      </c>
      <c r="W19" s="43">
        <v>513</v>
      </c>
      <c r="X19" s="44">
        <v>3.83</v>
      </c>
      <c r="Y19" s="49"/>
    </row>
    <row r="20" spans="1:25" x14ac:dyDescent="0.2">
      <c r="A20" s="37" t="s">
        <v>17</v>
      </c>
      <c r="B20">
        <v>2</v>
      </c>
      <c r="C20">
        <v>20</v>
      </c>
      <c r="D20">
        <v>55</v>
      </c>
      <c r="E20">
        <v>15</v>
      </c>
      <c r="F20">
        <v>49</v>
      </c>
      <c r="G20">
        <v>82</v>
      </c>
      <c r="H20">
        <v>340</v>
      </c>
      <c r="I20">
        <v>135</v>
      </c>
      <c r="J20">
        <v>0.6</v>
      </c>
      <c r="K20" s="49">
        <v>0.9</v>
      </c>
      <c r="L20" s="52">
        <v>2.7</v>
      </c>
      <c r="M20" s="43">
        <v>293</v>
      </c>
      <c r="N20" s="44">
        <v>97.06</v>
      </c>
      <c r="O20" s="44">
        <v>16.63</v>
      </c>
      <c r="P20" s="43">
        <v>5756</v>
      </c>
      <c r="Q20" s="44">
        <v>12.54</v>
      </c>
      <c r="R20" s="43">
        <v>1075</v>
      </c>
      <c r="S20" s="44">
        <v>67.92</v>
      </c>
      <c r="T20" s="43">
        <v>5539</v>
      </c>
      <c r="U20" s="43">
        <v>2752</v>
      </c>
      <c r="V20" s="43">
        <v>3305</v>
      </c>
      <c r="W20" s="43">
        <v>346</v>
      </c>
      <c r="X20" s="44">
        <v>10.55</v>
      </c>
      <c r="Y20" s="49"/>
    </row>
    <row r="21" spans="1:25" x14ac:dyDescent="0.2">
      <c r="A21" s="37" t="s">
        <v>18</v>
      </c>
      <c r="B21">
        <v>8</v>
      </c>
      <c r="C21">
        <v>7</v>
      </c>
      <c r="D21">
        <v>11</v>
      </c>
      <c r="E21">
        <v>18</v>
      </c>
      <c r="F21">
        <v>20</v>
      </c>
      <c r="G21">
        <v>27</v>
      </c>
      <c r="H21">
        <v>123</v>
      </c>
      <c r="I21">
        <v>72</v>
      </c>
      <c r="J21">
        <v>0.1</v>
      </c>
      <c r="K21" s="49">
        <v>1.2</v>
      </c>
      <c r="L21" s="52">
        <v>1.6</v>
      </c>
      <c r="M21" s="43">
        <v>380</v>
      </c>
      <c r="N21" s="44">
        <v>15.4</v>
      </c>
      <c r="O21" s="44">
        <v>15.95</v>
      </c>
      <c r="P21" s="43">
        <v>3139</v>
      </c>
      <c r="Q21" s="44">
        <v>50.35</v>
      </c>
      <c r="R21" s="43">
        <v>5443</v>
      </c>
      <c r="S21" s="44">
        <v>72.16</v>
      </c>
      <c r="T21" s="43">
        <v>6392</v>
      </c>
      <c r="U21" s="43">
        <v>3066</v>
      </c>
      <c r="V21" s="43">
        <v>3930</v>
      </c>
      <c r="W21" s="43">
        <v>132</v>
      </c>
      <c r="X21" s="44">
        <v>57.65</v>
      </c>
      <c r="Y21" s="49"/>
    </row>
    <row r="22" spans="1:25" x14ac:dyDescent="0.2">
      <c r="A22" s="37" t="s">
        <v>19</v>
      </c>
      <c r="B22">
        <v>2</v>
      </c>
      <c r="C22">
        <v>10</v>
      </c>
      <c r="D22">
        <v>41</v>
      </c>
      <c r="E22">
        <v>15</v>
      </c>
      <c r="F22">
        <v>50</v>
      </c>
      <c r="G22">
        <v>71</v>
      </c>
      <c r="H22">
        <v>302</v>
      </c>
      <c r="I22">
        <v>181</v>
      </c>
      <c r="J22">
        <v>0.1</v>
      </c>
      <c r="K22" s="49">
        <v>0.6</v>
      </c>
      <c r="L22" s="52">
        <v>2.6</v>
      </c>
      <c r="M22" s="43">
        <v>268</v>
      </c>
      <c r="N22" s="44">
        <v>3.83</v>
      </c>
      <c r="O22" s="44">
        <v>46.6</v>
      </c>
      <c r="P22" s="43">
        <v>2315</v>
      </c>
      <c r="Q22" s="44">
        <v>41.34</v>
      </c>
      <c r="R22" s="43">
        <v>3370</v>
      </c>
      <c r="S22" s="44">
        <v>33.020000000000003</v>
      </c>
      <c r="T22" s="43">
        <v>1686</v>
      </c>
      <c r="U22" s="43">
        <v>5959</v>
      </c>
      <c r="V22" s="43">
        <v>6953</v>
      </c>
      <c r="W22" s="43">
        <v>448</v>
      </c>
      <c r="X22" s="44">
        <v>35.85</v>
      </c>
      <c r="Y22" s="49"/>
    </row>
    <row r="23" spans="1:25" x14ac:dyDescent="0.2">
      <c r="A23" s="37" t="s">
        <v>20</v>
      </c>
      <c r="B23">
        <v>4</v>
      </c>
      <c r="C23">
        <v>39</v>
      </c>
      <c r="D23">
        <v>88</v>
      </c>
      <c r="E23">
        <v>17</v>
      </c>
      <c r="F23">
        <v>67</v>
      </c>
      <c r="G23">
        <v>19</v>
      </c>
      <c r="H23">
        <v>192</v>
      </c>
      <c r="I23">
        <v>161</v>
      </c>
      <c r="J23">
        <v>0.6</v>
      </c>
      <c r="K23" s="49">
        <v>0.2</v>
      </c>
      <c r="L23" s="52">
        <v>3</v>
      </c>
      <c r="M23" s="43">
        <v>589</v>
      </c>
      <c r="N23" s="44">
        <v>91.57</v>
      </c>
      <c r="O23" s="44">
        <v>86.87</v>
      </c>
      <c r="P23" s="43">
        <v>1290</v>
      </c>
      <c r="Q23" s="44">
        <v>41.63</v>
      </c>
      <c r="R23" s="43">
        <v>3799</v>
      </c>
      <c r="S23" s="44">
        <v>83.61</v>
      </c>
      <c r="T23" s="43">
        <v>2277</v>
      </c>
      <c r="U23" s="43">
        <v>2249</v>
      </c>
      <c r="V23" s="43">
        <v>5543</v>
      </c>
      <c r="W23" s="43">
        <v>917</v>
      </c>
      <c r="X23" s="44">
        <v>76.72</v>
      </c>
      <c r="Y23" s="49"/>
    </row>
    <row r="24" spans="1:25" x14ac:dyDescent="0.2">
      <c r="A24" s="37" t="s">
        <v>21</v>
      </c>
      <c r="B24">
        <v>9</v>
      </c>
      <c r="C24">
        <v>27</v>
      </c>
      <c r="D24">
        <v>92</v>
      </c>
      <c r="E24">
        <v>16</v>
      </c>
      <c r="F24">
        <v>64</v>
      </c>
      <c r="G24">
        <v>49</v>
      </c>
      <c r="H24">
        <v>283</v>
      </c>
      <c r="I24">
        <v>96</v>
      </c>
      <c r="J24">
        <v>0.3</v>
      </c>
      <c r="K24" s="49">
        <v>0.8</v>
      </c>
      <c r="L24" s="52">
        <v>2.2999999999999998</v>
      </c>
      <c r="M24" s="43">
        <v>330</v>
      </c>
      <c r="N24" s="44">
        <v>73.680000000000007</v>
      </c>
      <c r="O24" s="44">
        <v>51.23</v>
      </c>
      <c r="P24" s="43">
        <v>5896</v>
      </c>
      <c r="Q24" s="44">
        <v>37.770000000000003</v>
      </c>
      <c r="R24" s="43">
        <v>1060</v>
      </c>
      <c r="S24" s="44">
        <v>4.4400000000000004</v>
      </c>
      <c r="T24" s="43">
        <v>3920</v>
      </c>
      <c r="U24" s="43">
        <v>4325</v>
      </c>
      <c r="V24" s="43">
        <v>8878</v>
      </c>
      <c r="W24" s="43">
        <v>275</v>
      </c>
      <c r="X24" s="44">
        <v>15.03</v>
      </c>
      <c r="Y24" s="49"/>
    </row>
    <row r="25" spans="1:25" x14ac:dyDescent="0.2">
      <c r="A25" s="37" t="s">
        <v>22</v>
      </c>
      <c r="B25">
        <v>5</v>
      </c>
      <c r="C25">
        <v>12</v>
      </c>
      <c r="D25">
        <v>91</v>
      </c>
      <c r="E25">
        <v>13</v>
      </c>
      <c r="F25">
        <v>73</v>
      </c>
      <c r="G25">
        <v>73</v>
      </c>
      <c r="H25">
        <v>38</v>
      </c>
      <c r="I25">
        <v>46</v>
      </c>
      <c r="J25">
        <v>0.2</v>
      </c>
      <c r="K25" s="49">
        <v>0.9</v>
      </c>
      <c r="L25" s="52">
        <v>2.5</v>
      </c>
      <c r="M25" s="43">
        <v>362</v>
      </c>
      <c r="N25" s="44">
        <v>38.75</v>
      </c>
      <c r="O25" s="44">
        <v>93.59</v>
      </c>
      <c r="P25" s="43">
        <v>1081</v>
      </c>
      <c r="Q25" s="44">
        <v>31.12</v>
      </c>
      <c r="R25" s="43">
        <v>3409</v>
      </c>
      <c r="S25" s="44">
        <v>79.62</v>
      </c>
      <c r="T25" s="43">
        <v>6057</v>
      </c>
      <c r="U25" s="43">
        <v>1318</v>
      </c>
      <c r="V25" s="43">
        <v>3511</v>
      </c>
      <c r="W25" s="43">
        <v>229</v>
      </c>
      <c r="X25" s="44">
        <v>12.89</v>
      </c>
      <c r="Y25" s="49"/>
    </row>
    <row r="26" spans="1:25" x14ac:dyDescent="0.2">
      <c r="A26" s="37" t="s">
        <v>23</v>
      </c>
      <c r="B26">
        <v>8</v>
      </c>
      <c r="C26">
        <v>42</v>
      </c>
      <c r="D26">
        <v>17</v>
      </c>
      <c r="E26">
        <v>15</v>
      </c>
      <c r="F26">
        <v>59</v>
      </c>
      <c r="G26">
        <v>20</v>
      </c>
      <c r="H26">
        <v>282</v>
      </c>
      <c r="I26">
        <v>77</v>
      </c>
      <c r="J26">
        <v>0.6</v>
      </c>
      <c r="K26" s="49">
        <v>0.3</v>
      </c>
      <c r="L26" s="52">
        <v>3.7</v>
      </c>
      <c r="M26" s="43">
        <v>387</v>
      </c>
      <c r="N26" s="44">
        <v>95.96</v>
      </c>
      <c r="O26" s="44">
        <v>56.67</v>
      </c>
      <c r="P26" s="43">
        <v>3289</v>
      </c>
      <c r="Q26" s="44">
        <v>86</v>
      </c>
      <c r="R26" s="43">
        <v>6612</v>
      </c>
      <c r="S26" s="44">
        <v>36.44</v>
      </c>
      <c r="T26" s="43">
        <v>1398</v>
      </c>
      <c r="U26" s="43">
        <v>1159</v>
      </c>
      <c r="V26" s="43">
        <v>7955</v>
      </c>
      <c r="W26" s="43">
        <v>857</v>
      </c>
      <c r="X26" s="44">
        <v>4.57</v>
      </c>
      <c r="Y26" s="49"/>
    </row>
    <row r="27" spans="1:25" x14ac:dyDescent="0.2">
      <c r="A27" s="37" t="s">
        <v>24</v>
      </c>
      <c r="B27">
        <v>6</v>
      </c>
      <c r="C27">
        <v>35</v>
      </c>
      <c r="D27">
        <v>100</v>
      </c>
      <c r="E27">
        <v>6</v>
      </c>
      <c r="F27">
        <v>23</v>
      </c>
      <c r="G27">
        <v>33</v>
      </c>
      <c r="H27">
        <v>231</v>
      </c>
      <c r="I27">
        <v>51</v>
      </c>
      <c r="J27">
        <v>0.4</v>
      </c>
      <c r="K27" s="49">
        <v>1.1000000000000001</v>
      </c>
      <c r="L27" s="52">
        <v>3</v>
      </c>
      <c r="M27" s="43">
        <v>673</v>
      </c>
      <c r="N27" s="44">
        <v>94.51</v>
      </c>
      <c r="O27" s="44">
        <v>94.5</v>
      </c>
      <c r="P27" s="43">
        <v>2685</v>
      </c>
      <c r="Q27" s="44">
        <v>65.23</v>
      </c>
      <c r="R27" s="43">
        <v>1720</v>
      </c>
      <c r="S27" s="44">
        <v>90.5</v>
      </c>
      <c r="T27" s="43">
        <v>4191</v>
      </c>
      <c r="U27" s="43">
        <v>3900</v>
      </c>
      <c r="V27" s="43">
        <v>4042</v>
      </c>
      <c r="W27" s="43">
        <v>581</v>
      </c>
      <c r="X27" s="44">
        <v>53.69</v>
      </c>
      <c r="Y27" s="49"/>
    </row>
    <row r="28" spans="1:25" x14ac:dyDescent="0.2">
      <c r="A28" s="37" t="s">
        <v>25</v>
      </c>
      <c r="B28">
        <v>3</v>
      </c>
      <c r="C28">
        <v>46</v>
      </c>
      <c r="D28">
        <v>23</v>
      </c>
      <c r="E28">
        <v>6</v>
      </c>
      <c r="F28">
        <v>96</v>
      </c>
      <c r="G28">
        <v>76</v>
      </c>
      <c r="H28">
        <v>482</v>
      </c>
      <c r="I28">
        <v>65</v>
      </c>
      <c r="J28">
        <v>1.1000000000000001</v>
      </c>
      <c r="K28" s="49">
        <v>0.8</v>
      </c>
      <c r="L28" s="52">
        <v>2</v>
      </c>
      <c r="M28" s="43">
        <v>728</v>
      </c>
      <c r="N28" s="44">
        <v>16.809999999999999</v>
      </c>
      <c r="O28" s="44">
        <v>43.86</v>
      </c>
      <c r="P28" s="43">
        <v>2045</v>
      </c>
      <c r="Q28" s="44">
        <v>50.32</v>
      </c>
      <c r="R28" s="43">
        <v>3799</v>
      </c>
      <c r="S28" s="44">
        <v>15.23</v>
      </c>
      <c r="T28" s="43">
        <v>5931</v>
      </c>
      <c r="U28" s="43">
        <v>6898</v>
      </c>
      <c r="V28" s="43">
        <v>5989</v>
      </c>
      <c r="W28" s="43">
        <v>579</v>
      </c>
      <c r="X28" s="44">
        <v>2.13</v>
      </c>
      <c r="Y28" s="49"/>
    </row>
    <row r="29" spans="1:25" x14ac:dyDescent="0.2">
      <c r="A29" s="37" t="s">
        <v>26</v>
      </c>
      <c r="B29">
        <v>3</v>
      </c>
      <c r="C29">
        <v>9</v>
      </c>
      <c r="D29">
        <v>18</v>
      </c>
      <c r="E29">
        <v>7</v>
      </c>
      <c r="F29">
        <v>90</v>
      </c>
      <c r="G29">
        <v>27</v>
      </c>
      <c r="H29">
        <v>89</v>
      </c>
      <c r="I29">
        <v>113</v>
      </c>
      <c r="J29">
        <v>0.1</v>
      </c>
      <c r="K29" s="49">
        <v>0.3</v>
      </c>
      <c r="L29" s="52">
        <v>1.6</v>
      </c>
      <c r="M29" s="43">
        <v>312</v>
      </c>
      <c r="N29" s="44">
        <v>90.65</v>
      </c>
      <c r="O29" s="44">
        <v>31.42</v>
      </c>
      <c r="P29" s="43">
        <v>3080</v>
      </c>
      <c r="Q29" s="44">
        <v>32.78</v>
      </c>
      <c r="R29" s="43">
        <v>4085</v>
      </c>
      <c r="S29" s="44">
        <v>8.36</v>
      </c>
      <c r="T29" s="43">
        <v>5191</v>
      </c>
      <c r="U29" s="43">
        <v>2350</v>
      </c>
      <c r="V29" s="43">
        <v>6491</v>
      </c>
      <c r="W29" s="43">
        <v>214</v>
      </c>
      <c r="X29" s="44">
        <v>83.69</v>
      </c>
      <c r="Y29" s="49"/>
    </row>
    <row r="30" spans="1:25" x14ac:dyDescent="0.2">
      <c r="A30" s="37" t="s">
        <v>27</v>
      </c>
      <c r="B30">
        <v>8</v>
      </c>
      <c r="C30">
        <v>32</v>
      </c>
      <c r="D30">
        <v>71</v>
      </c>
      <c r="E30">
        <v>15</v>
      </c>
      <c r="F30">
        <v>87</v>
      </c>
      <c r="G30">
        <v>72</v>
      </c>
      <c r="H30">
        <v>164</v>
      </c>
      <c r="I30">
        <v>146</v>
      </c>
      <c r="J30">
        <v>0.5</v>
      </c>
      <c r="K30" s="49">
        <v>1.5</v>
      </c>
      <c r="L30" s="52">
        <v>1.9</v>
      </c>
      <c r="M30" s="43">
        <v>168</v>
      </c>
      <c r="N30" s="44">
        <v>74.44</v>
      </c>
      <c r="O30" s="44">
        <v>85.35</v>
      </c>
      <c r="P30" s="43">
        <v>2325</v>
      </c>
      <c r="Q30" s="44">
        <v>66.77</v>
      </c>
      <c r="R30" s="43">
        <v>3099</v>
      </c>
      <c r="S30" s="44">
        <v>58.04</v>
      </c>
      <c r="T30" s="43">
        <v>4336</v>
      </c>
      <c r="U30" s="43">
        <v>6222</v>
      </c>
      <c r="V30" s="43">
        <v>4889</v>
      </c>
      <c r="W30" s="43">
        <v>76</v>
      </c>
      <c r="X30" s="44">
        <v>66.650000000000006</v>
      </c>
      <c r="Y30" s="49"/>
    </row>
    <row r="31" spans="1:25" x14ac:dyDescent="0.2">
      <c r="A31" s="37" t="s">
        <v>28</v>
      </c>
      <c r="B31">
        <v>3</v>
      </c>
      <c r="C31">
        <v>44</v>
      </c>
      <c r="D31">
        <v>62</v>
      </c>
      <c r="E31">
        <v>10</v>
      </c>
      <c r="F31">
        <v>61</v>
      </c>
      <c r="G31">
        <v>60</v>
      </c>
      <c r="H31">
        <v>287</v>
      </c>
      <c r="I31">
        <v>35</v>
      </c>
      <c r="J31">
        <v>0.7</v>
      </c>
      <c r="K31" s="49">
        <v>0.8</v>
      </c>
      <c r="L31" s="52">
        <v>2.7</v>
      </c>
      <c r="M31" s="43">
        <v>407</v>
      </c>
      <c r="N31" s="44">
        <v>62.03</v>
      </c>
      <c r="O31" s="44">
        <v>34.33</v>
      </c>
      <c r="P31" s="43">
        <v>6308</v>
      </c>
      <c r="Q31" s="44">
        <v>94.71</v>
      </c>
      <c r="R31" s="43">
        <v>1888</v>
      </c>
      <c r="S31" s="44">
        <v>20.25</v>
      </c>
      <c r="T31" s="43">
        <v>5691</v>
      </c>
      <c r="U31" s="43">
        <v>4739</v>
      </c>
      <c r="V31" s="43">
        <v>1353</v>
      </c>
      <c r="W31" s="43">
        <v>522</v>
      </c>
      <c r="X31" s="44">
        <v>70.73</v>
      </c>
      <c r="Y31" s="49"/>
    </row>
    <row r="32" spans="1:25" x14ac:dyDescent="0.2">
      <c r="A32" s="37" t="s">
        <v>29</v>
      </c>
      <c r="B32">
        <v>10</v>
      </c>
      <c r="C32">
        <v>6</v>
      </c>
      <c r="D32">
        <v>56</v>
      </c>
      <c r="E32">
        <v>19</v>
      </c>
      <c r="F32">
        <v>41</v>
      </c>
      <c r="G32">
        <v>77</v>
      </c>
      <c r="H32">
        <v>37</v>
      </c>
      <c r="I32">
        <v>184</v>
      </c>
      <c r="J32">
        <v>0.1</v>
      </c>
      <c r="K32" s="49">
        <v>0.5</v>
      </c>
      <c r="L32" s="52">
        <v>2.9</v>
      </c>
      <c r="M32" s="43">
        <v>605</v>
      </c>
      <c r="N32" s="44">
        <v>74.23</v>
      </c>
      <c r="O32" s="44">
        <v>38.380000000000003</v>
      </c>
      <c r="P32" s="43">
        <v>1023</v>
      </c>
      <c r="Q32" s="44">
        <v>1.75</v>
      </c>
      <c r="R32" s="43">
        <v>2667</v>
      </c>
      <c r="S32" s="44">
        <v>82.44</v>
      </c>
      <c r="T32" s="43">
        <v>1450</v>
      </c>
      <c r="U32" s="43">
        <v>3476</v>
      </c>
      <c r="V32" s="43">
        <v>4335</v>
      </c>
      <c r="W32" s="43">
        <v>193</v>
      </c>
      <c r="X32" s="44">
        <v>56.22</v>
      </c>
      <c r="Y32" s="49"/>
    </row>
    <row r="33" spans="1:25" x14ac:dyDescent="0.2">
      <c r="A33" s="37" t="s">
        <v>30</v>
      </c>
      <c r="B33">
        <v>7</v>
      </c>
      <c r="C33">
        <v>6</v>
      </c>
      <c r="D33">
        <v>32</v>
      </c>
      <c r="E33">
        <v>8</v>
      </c>
      <c r="F33">
        <v>76</v>
      </c>
      <c r="G33">
        <v>36</v>
      </c>
      <c r="H33">
        <v>218</v>
      </c>
      <c r="I33">
        <v>168</v>
      </c>
      <c r="J33">
        <v>0.1</v>
      </c>
      <c r="K33" s="49">
        <v>0.3</v>
      </c>
      <c r="L33" s="52">
        <v>2.1</v>
      </c>
      <c r="M33" s="43">
        <v>992</v>
      </c>
      <c r="N33" s="44">
        <v>77.75</v>
      </c>
      <c r="O33" s="44">
        <v>85.55</v>
      </c>
      <c r="P33" s="43">
        <v>1024</v>
      </c>
      <c r="Q33" s="44">
        <v>31.37</v>
      </c>
      <c r="R33" s="43">
        <v>5565</v>
      </c>
      <c r="S33" s="44">
        <v>74.11</v>
      </c>
      <c r="T33" s="43">
        <v>2202</v>
      </c>
      <c r="U33" s="43">
        <v>3350</v>
      </c>
      <c r="V33" s="43">
        <v>5929</v>
      </c>
      <c r="W33" s="43">
        <v>998</v>
      </c>
      <c r="X33" s="44">
        <v>70.81</v>
      </c>
      <c r="Y33" s="49"/>
    </row>
    <row r="34" spans="1:25" x14ac:dyDescent="0.2">
      <c r="A34" s="37" t="s">
        <v>31</v>
      </c>
      <c r="B34">
        <v>8</v>
      </c>
      <c r="C34">
        <v>26</v>
      </c>
      <c r="D34">
        <v>42</v>
      </c>
      <c r="E34">
        <v>10</v>
      </c>
      <c r="F34">
        <v>12</v>
      </c>
      <c r="G34">
        <v>71</v>
      </c>
      <c r="H34">
        <v>472</v>
      </c>
      <c r="I34">
        <v>87</v>
      </c>
      <c r="J34">
        <v>0.6</v>
      </c>
      <c r="K34" s="49">
        <v>1</v>
      </c>
      <c r="L34" s="52">
        <v>2.1</v>
      </c>
      <c r="M34" s="43">
        <v>505</v>
      </c>
      <c r="N34" s="44">
        <v>78.45</v>
      </c>
      <c r="O34" s="44">
        <v>12.32</v>
      </c>
      <c r="P34" s="43">
        <v>6017</v>
      </c>
      <c r="Q34" s="44">
        <v>84.58</v>
      </c>
      <c r="R34" s="43">
        <v>3049</v>
      </c>
      <c r="S34" s="44">
        <v>39.56</v>
      </c>
      <c r="T34" s="43">
        <v>5049</v>
      </c>
      <c r="U34" s="43">
        <v>4330</v>
      </c>
      <c r="V34" s="43">
        <v>4527</v>
      </c>
      <c r="W34" s="43">
        <v>930</v>
      </c>
      <c r="X34" s="44">
        <v>31.35</v>
      </c>
      <c r="Y34" s="49"/>
    </row>
    <row r="35" spans="1:25" x14ac:dyDescent="0.2">
      <c r="A35" s="37" t="s">
        <v>32</v>
      </c>
      <c r="B35">
        <v>4</v>
      </c>
      <c r="C35">
        <v>33</v>
      </c>
      <c r="D35">
        <v>59</v>
      </c>
      <c r="E35">
        <v>19</v>
      </c>
      <c r="F35">
        <v>28</v>
      </c>
      <c r="G35">
        <v>84</v>
      </c>
      <c r="H35">
        <v>114</v>
      </c>
      <c r="I35">
        <v>189</v>
      </c>
      <c r="J35">
        <v>0.7</v>
      </c>
      <c r="K35" s="49">
        <v>0.3</v>
      </c>
      <c r="L35" s="52">
        <v>2.1</v>
      </c>
      <c r="M35" s="43">
        <v>172</v>
      </c>
      <c r="N35" s="44">
        <v>33.659999999999997</v>
      </c>
      <c r="O35" s="44">
        <v>74.36</v>
      </c>
      <c r="P35" s="43">
        <v>3522</v>
      </c>
      <c r="Q35" s="44">
        <v>5.92</v>
      </c>
      <c r="R35" s="43">
        <v>3624</v>
      </c>
      <c r="S35" s="44">
        <v>34.479999999999997</v>
      </c>
      <c r="T35" s="43">
        <v>2759</v>
      </c>
      <c r="U35" s="43">
        <v>2670</v>
      </c>
      <c r="V35" s="43">
        <v>8696</v>
      </c>
      <c r="W35" s="43">
        <v>577</v>
      </c>
      <c r="X35" s="44">
        <v>25.44</v>
      </c>
      <c r="Y35" s="49"/>
    </row>
    <row r="36" spans="1:25" x14ac:dyDescent="0.2">
      <c r="A36" s="37" t="s">
        <v>33</v>
      </c>
      <c r="B36">
        <v>3</v>
      </c>
      <c r="C36">
        <v>35</v>
      </c>
      <c r="D36">
        <v>17</v>
      </c>
      <c r="E36">
        <v>9</v>
      </c>
      <c r="F36">
        <v>72</v>
      </c>
      <c r="G36">
        <v>74</v>
      </c>
      <c r="H36">
        <v>479</v>
      </c>
      <c r="I36">
        <v>58</v>
      </c>
      <c r="J36">
        <v>0.3</v>
      </c>
      <c r="K36" s="49">
        <v>0.1</v>
      </c>
      <c r="L36" s="52">
        <v>2.2999999999999998</v>
      </c>
      <c r="M36" s="43">
        <v>358</v>
      </c>
      <c r="N36" s="44">
        <v>47.23</v>
      </c>
      <c r="O36" s="44">
        <v>37.18</v>
      </c>
      <c r="P36" s="43">
        <v>2167</v>
      </c>
      <c r="Q36" s="44">
        <v>50.75</v>
      </c>
      <c r="R36" s="43">
        <v>5497</v>
      </c>
      <c r="S36" s="44">
        <v>53.77</v>
      </c>
      <c r="T36" s="43">
        <v>1754</v>
      </c>
      <c r="U36" s="43">
        <v>1760</v>
      </c>
      <c r="V36" s="43">
        <v>2184</v>
      </c>
      <c r="W36" s="43">
        <v>63</v>
      </c>
      <c r="X36" s="44">
        <v>38.65</v>
      </c>
      <c r="Y36" s="49"/>
    </row>
    <row r="37" spans="1:25" x14ac:dyDescent="0.2">
      <c r="A37" s="37" t="s">
        <v>34</v>
      </c>
      <c r="B37">
        <v>8</v>
      </c>
      <c r="C37">
        <v>40</v>
      </c>
      <c r="D37">
        <v>24</v>
      </c>
      <c r="E37">
        <v>5</v>
      </c>
      <c r="F37">
        <v>14</v>
      </c>
      <c r="G37">
        <v>90</v>
      </c>
      <c r="H37">
        <v>287</v>
      </c>
      <c r="I37">
        <v>75</v>
      </c>
      <c r="J37">
        <v>0.4</v>
      </c>
      <c r="K37" s="49">
        <v>1.3</v>
      </c>
      <c r="L37" s="52">
        <v>2.6</v>
      </c>
      <c r="M37" s="43">
        <v>782</v>
      </c>
      <c r="N37" s="44">
        <v>62.35</v>
      </c>
      <c r="O37" s="44">
        <v>69.790000000000006</v>
      </c>
      <c r="P37" s="43">
        <v>5275</v>
      </c>
      <c r="Q37" s="44">
        <v>11.33</v>
      </c>
      <c r="R37" s="43">
        <v>3822</v>
      </c>
      <c r="S37" s="44">
        <v>87.13</v>
      </c>
      <c r="T37" s="43">
        <v>3365</v>
      </c>
      <c r="U37" s="43">
        <v>4016</v>
      </c>
      <c r="V37" s="43">
        <v>5231</v>
      </c>
      <c r="W37" s="43">
        <v>518</v>
      </c>
      <c r="X37" s="44">
        <v>26.33</v>
      </c>
      <c r="Y37" s="49"/>
    </row>
    <row r="38" spans="1:25" x14ac:dyDescent="0.2">
      <c r="A38" s="37" t="s">
        <v>35</v>
      </c>
      <c r="B38">
        <v>9</v>
      </c>
      <c r="C38">
        <v>6</v>
      </c>
      <c r="D38">
        <v>91</v>
      </c>
      <c r="E38">
        <v>15</v>
      </c>
      <c r="F38">
        <v>43</v>
      </c>
      <c r="G38">
        <v>40</v>
      </c>
      <c r="H38">
        <v>423</v>
      </c>
      <c r="I38">
        <v>137</v>
      </c>
      <c r="J38">
        <v>0.1</v>
      </c>
      <c r="K38" s="49">
        <v>0.7</v>
      </c>
      <c r="L38" s="52">
        <v>2</v>
      </c>
      <c r="M38" s="43">
        <v>494</v>
      </c>
      <c r="N38" s="44">
        <v>79.37</v>
      </c>
      <c r="O38" s="44">
        <v>38.97</v>
      </c>
      <c r="P38" s="43">
        <v>3204</v>
      </c>
      <c r="Q38" s="44">
        <v>98.36</v>
      </c>
      <c r="R38" s="43">
        <v>6331</v>
      </c>
      <c r="S38" s="44">
        <v>35.85</v>
      </c>
      <c r="T38" s="43">
        <v>5106</v>
      </c>
      <c r="U38" s="43">
        <v>6134</v>
      </c>
      <c r="V38" s="43">
        <v>4676</v>
      </c>
      <c r="W38" s="43">
        <v>317</v>
      </c>
      <c r="X38" s="44">
        <v>76.88</v>
      </c>
      <c r="Y38" s="49"/>
    </row>
    <row r="39" spans="1:25" x14ac:dyDescent="0.2">
      <c r="A39" s="37" t="s">
        <v>36</v>
      </c>
      <c r="B39">
        <v>7</v>
      </c>
      <c r="C39">
        <v>46</v>
      </c>
      <c r="D39">
        <v>35</v>
      </c>
      <c r="E39">
        <v>19</v>
      </c>
      <c r="F39">
        <v>40</v>
      </c>
      <c r="G39">
        <v>12</v>
      </c>
      <c r="H39">
        <v>184</v>
      </c>
      <c r="I39">
        <v>193</v>
      </c>
      <c r="J39">
        <v>0.4</v>
      </c>
      <c r="K39" s="49">
        <v>1.4</v>
      </c>
      <c r="L39" s="52">
        <v>2.5</v>
      </c>
      <c r="M39" s="43">
        <v>611</v>
      </c>
      <c r="N39" s="44">
        <v>7.53</v>
      </c>
      <c r="O39" s="44">
        <v>71.22</v>
      </c>
      <c r="P39" s="43">
        <v>3042</v>
      </c>
      <c r="Q39" s="44">
        <v>12.31</v>
      </c>
      <c r="R39" s="43">
        <v>4742</v>
      </c>
      <c r="S39" s="44">
        <v>73.08</v>
      </c>
      <c r="T39" s="43">
        <v>4597</v>
      </c>
      <c r="U39" s="43">
        <v>5926</v>
      </c>
      <c r="V39" s="43">
        <v>6306</v>
      </c>
      <c r="W39" s="43">
        <v>479</v>
      </c>
      <c r="X39" s="44">
        <v>11.96</v>
      </c>
      <c r="Y39" s="49"/>
    </row>
    <row r="40" spans="1:25" x14ac:dyDescent="0.2">
      <c r="A40" s="37" t="s">
        <v>37</v>
      </c>
      <c r="B40">
        <v>9</v>
      </c>
      <c r="C40">
        <v>45</v>
      </c>
      <c r="D40">
        <v>64</v>
      </c>
      <c r="E40">
        <v>13</v>
      </c>
      <c r="F40">
        <v>78</v>
      </c>
      <c r="G40">
        <v>53</v>
      </c>
      <c r="H40">
        <v>157</v>
      </c>
      <c r="I40">
        <v>83</v>
      </c>
      <c r="J40">
        <v>1.1000000000000001</v>
      </c>
      <c r="K40" s="49">
        <v>0.8</v>
      </c>
      <c r="L40" s="52">
        <v>2.2999999999999998</v>
      </c>
      <c r="M40" s="43">
        <v>375</v>
      </c>
      <c r="N40" s="44">
        <v>46.74</v>
      </c>
      <c r="O40" s="44">
        <v>91.77</v>
      </c>
      <c r="P40" s="43">
        <v>6874</v>
      </c>
      <c r="Q40" s="44">
        <v>24.94</v>
      </c>
      <c r="R40" s="43">
        <v>4559</v>
      </c>
      <c r="S40" s="44">
        <v>40.92</v>
      </c>
      <c r="T40" s="43">
        <v>5224</v>
      </c>
      <c r="U40" s="43">
        <v>1322</v>
      </c>
      <c r="V40" s="43">
        <v>5052</v>
      </c>
      <c r="W40" s="43">
        <v>244</v>
      </c>
      <c r="X40" s="44">
        <v>17.32</v>
      </c>
      <c r="Y40" s="49"/>
    </row>
    <row r="41" spans="1:25" x14ac:dyDescent="0.2">
      <c r="A41" s="37" t="s">
        <v>38</v>
      </c>
      <c r="B41">
        <v>6</v>
      </c>
      <c r="C41">
        <v>7</v>
      </c>
      <c r="D41">
        <v>18</v>
      </c>
      <c r="E41">
        <v>12</v>
      </c>
      <c r="F41">
        <v>79</v>
      </c>
      <c r="G41">
        <v>20</v>
      </c>
      <c r="H41">
        <v>306</v>
      </c>
      <c r="I41">
        <v>82</v>
      </c>
      <c r="J41">
        <v>0.1</v>
      </c>
      <c r="K41" s="49">
        <v>0.8</v>
      </c>
      <c r="L41" s="52">
        <v>2.5</v>
      </c>
      <c r="M41" s="43">
        <v>866</v>
      </c>
      <c r="N41" s="44">
        <v>11.04</v>
      </c>
      <c r="O41" s="44">
        <v>92.73</v>
      </c>
      <c r="P41" s="43">
        <v>4946</v>
      </c>
      <c r="Q41" s="44">
        <v>95.04</v>
      </c>
      <c r="R41" s="43">
        <v>5369</v>
      </c>
      <c r="S41" s="44">
        <v>31.95</v>
      </c>
      <c r="T41" s="43">
        <v>3273</v>
      </c>
      <c r="U41" s="43">
        <v>3830</v>
      </c>
      <c r="V41" s="43">
        <v>2156</v>
      </c>
      <c r="W41" s="43">
        <v>828</v>
      </c>
      <c r="X41" s="44">
        <v>19.010000000000002</v>
      </c>
      <c r="Y41" s="49"/>
    </row>
    <row r="42" spans="1:25" x14ac:dyDescent="0.2">
      <c r="A42" s="37" t="s">
        <v>39</v>
      </c>
      <c r="B42">
        <v>3</v>
      </c>
      <c r="C42">
        <v>29</v>
      </c>
      <c r="D42">
        <v>43</v>
      </c>
      <c r="E42">
        <v>8</v>
      </c>
      <c r="F42">
        <v>30</v>
      </c>
      <c r="G42">
        <v>48</v>
      </c>
      <c r="H42">
        <v>294</v>
      </c>
      <c r="I42">
        <v>96</v>
      </c>
      <c r="J42">
        <v>0.8</v>
      </c>
      <c r="K42" s="49">
        <v>0.5</v>
      </c>
      <c r="L42" s="52">
        <v>2.1</v>
      </c>
      <c r="M42" s="43">
        <v>562</v>
      </c>
      <c r="N42" s="44">
        <v>83.25</v>
      </c>
      <c r="O42" s="44">
        <v>45.99</v>
      </c>
      <c r="P42" s="43">
        <v>5030</v>
      </c>
      <c r="Q42" s="44">
        <v>13.58</v>
      </c>
      <c r="R42" s="43">
        <v>1112</v>
      </c>
      <c r="S42" s="44">
        <v>42.74</v>
      </c>
      <c r="T42" s="43">
        <v>6666</v>
      </c>
      <c r="U42" s="43">
        <v>4813</v>
      </c>
      <c r="V42" s="43">
        <v>3266</v>
      </c>
      <c r="W42" s="43">
        <v>586</v>
      </c>
      <c r="X42" s="44">
        <v>85.13</v>
      </c>
      <c r="Y42" s="49"/>
    </row>
    <row r="43" spans="1:25" x14ac:dyDescent="0.2">
      <c r="A43" s="37" t="s">
        <v>40</v>
      </c>
      <c r="B43">
        <v>5</v>
      </c>
      <c r="C43">
        <v>42</v>
      </c>
      <c r="D43">
        <v>55</v>
      </c>
      <c r="E43">
        <v>7</v>
      </c>
      <c r="F43">
        <v>25</v>
      </c>
      <c r="G43">
        <v>73</v>
      </c>
      <c r="H43">
        <v>442</v>
      </c>
      <c r="I43">
        <v>93</v>
      </c>
      <c r="J43">
        <v>1.2</v>
      </c>
      <c r="K43" s="49">
        <v>1.3</v>
      </c>
      <c r="L43" s="52">
        <v>2.9</v>
      </c>
      <c r="M43" s="43">
        <v>196</v>
      </c>
      <c r="N43" s="44">
        <v>46.97</v>
      </c>
      <c r="O43" s="44">
        <v>69.37</v>
      </c>
      <c r="P43" s="43">
        <v>3702</v>
      </c>
      <c r="Q43" s="44">
        <v>10.9</v>
      </c>
      <c r="R43" s="43">
        <v>1611</v>
      </c>
      <c r="S43" s="44">
        <v>8.76</v>
      </c>
      <c r="T43" s="43">
        <v>3174</v>
      </c>
      <c r="U43" s="43">
        <v>1002</v>
      </c>
      <c r="V43" s="43">
        <v>1712</v>
      </c>
      <c r="W43" s="43">
        <v>910</v>
      </c>
      <c r="X43" s="44">
        <v>51.07</v>
      </c>
      <c r="Y43" s="49"/>
    </row>
    <row r="44" spans="1:25" x14ac:dyDescent="0.2">
      <c r="A44" s="37" t="s">
        <v>41</v>
      </c>
      <c r="B44">
        <v>6</v>
      </c>
      <c r="C44">
        <v>17</v>
      </c>
      <c r="D44">
        <v>72</v>
      </c>
      <c r="E44">
        <v>6</v>
      </c>
      <c r="F44">
        <v>42</v>
      </c>
      <c r="G44">
        <v>38</v>
      </c>
      <c r="H44">
        <v>336</v>
      </c>
      <c r="I44">
        <v>76</v>
      </c>
      <c r="J44">
        <v>0.7</v>
      </c>
      <c r="K44" s="49">
        <v>0.2</v>
      </c>
      <c r="L44" s="52">
        <v>2.6</v>
      </c>
      <c r="M44" s="43">
        <v>777</v>
      </c>
      <c r="N44" s="44">
        <v>17.28</v>
      </c>
      <c r="O44" s="44">
        <v>25.07</v>
      </c>
      <c r="P44" s="43">
        <v>3617</v>
      </c>
      <c r="Q44" s="44">
        <v>2.9</v>
      </c>
      <c r="R44" s="43">
        <v>6220</v>
      </c>
      <c r="S44" s="44">
        <v>84.78</v>
      </c>
      <c r="T44" s="43">
        <v>5963</v>
      </c>
      <c r="U44" s="43">
        <v>2482</v>
      </c>
      <c r="V44" s="43">
        <v>4916</v>
      </c>
      <c r="W44" s="43">
        <v>422</v>
      </c>
      <c r="X44" s="44">
        <v>30.06</v>
      </c>
      <c r="Y44" s="49"/>
    </row>
    <row r="45" spans="1:25" x14ac:dyDescent="0.2">
      <c r="A45" s="37" t="s">
        <v>42</v>
      </c>
      <c r="B45">
        <v>8</v>
      </c>
      <c r="C45">
        <v>37</v>
      </c>
      <c r="D45">
        <v>48</v>
      </c>
      <c r="E45">
        <v>18</v>
      </c>
      <c r="F45">
        <v>34</v>
      </c>
      <c r="G45">
        <v>75</v>
      </c>
      <c r="H45">
        <v>100</v>
      </c>
      <c r="I45">
        <v>198</v>
      </c>
      <c r="J45">
        <v>0.8</v>
      </c>
      <c r="K45" s="49">
        <v>0.9</v>
      </c>
      <c r="L45" s="52">
        <v>2.2000000000000002</v>
      </c>
      <c r="M45" s="43">
        <v>441</v>
      </c>
      <c r="N45" s="44">
        <v>54.04</v>
      </c>
      <c r="O45" s="44">
        <v>93.27</v>
      </c>
      <c r="P45" s="43">
        <v>6147</v>
      </c>
      <c r="Q45" s="44">
        <v>83.63</v>
      </c>
      <c r="R45" s="43">
        <v>5509</v>
      </c>
      <c r="S45" s="44">
        <v>76.92</v>
      </c>
      <c r="T45" s="43">
        <v>2484</v>
      </c>
      <c r="U45" s="43">
        <v>6934</v>
      </c>
      <c r="V45" s="43">
        <v>7851</v>
      </c>
      <c r="W45" s="43">
        <v>650</v>
      </c>
      <c r="X45" s="44">
        <v>33</v>
      </c>
      <c r="Y45" s="49"/>
    </row>
    <row r="46" spans="1:25" x14ac:dyDescent="0.2">
      <c r="A46" s="37" t="s">
        <v>43</v>
      </c>
      <c r="B46">
        <v>10</v>
      </c>
      <c r="C46">
        <v>14</v>
      </c>
      <c r="D46">
        <v>60</v>
      </c>
      <c r="E46">
        <v>7</v>
      </c>
      <c r="F46">
        <v>25</v>
      </c>
      <c r="G46">
        <v>54</v>
      </c>
      <c r="H46">
        <v>404</v>
      </c>
      <c r="I46">
        <v>132</v>
      </c>
      <c r="J46">
        <v>1.2</v>
      </c>
      <c r="K46" s="49">
        <v>0.1</v>
      </c>
      <c r="L46" s="52">
        <v>2.4</v>
      </c>
      <c r="M46" s="43">
        <v>668</v>
      </c>
      <c r="N46" s="44">
        <v>23.01</v>
      </c>
      <c r="O46" s="44">
        <v>52.98</v>
      </c>
      <c r="P46" s="43">
        <v>5746</v>
      </c>
      <c r="Q46" s="44">
        <v>26.29</v>
      </c>
      <c r="R46" s="43">
        <v>4302</v>
      </c>
      <c r="S46" s="44">
        <v>34.86</v>
      </c>
      <c r="T46" s="43">
        <v>6042</v>
      </c>
      <c r="U46" s="43">
        <v>5629</v>
      </c>
      <c r="V46" s="43">
        <v>4386</v>
      </c>
      <c r="W46" s="43">
        <v>34</v>
      </c>
      <c r="X46" s="44">
        <v>71.91</v>
      </c>
      <c r="Y46" s="49"/>
    </row>
    <row r="47" spans="1:25" x14ac:dyDescent="0.2">
      <c r="A47" s="37" t="s">
        <v>52</v>
      </c>
      <c r="B47">
        <v>10</v>
      </c>
      <c r="C47">
        <v>12</v>
      </c>
      <c r="D47">
        <v>81</v>
      </c>
      <c r="E47">
        <v>5</v>
      </c>
      <c r="F47">
        <v>78</v>
      </c>
      <c r="G47">
        <v>32</v>
      </c>
      <c r="H47">
        <v>285</v>
      </c>
      <c r="I47">
        <v>183</v>
      </c>
      <c r="J47">
        <v>1.4</v>
      </c>
      <c r="K47" s="49">
        <v>1.5</v>
      </c>
      <c r="L47" s="52">
        <v>2.4</v>
      </c>
      <c r="M47" s="43">
        <v>693</v>
      </c>
      <c r="N47" s="44">
        <v>99.94</v>
      </c>
      <c r="O47" s="44">
        <v>45.63</v>
      </c>
      <c r="P47" s="43">
        <v>4690</v>
      </c>
      <c r="Q47" s="44">
        <v>31.29</v>
      </c>
      <c r="R47" s="43">
        <v>2690</v>
      </c>
      <c r="S47" s="44">
        <v>85.66</v>
      </c>
      <c r="T47" s="43">
        <v>3131</v>
      </c>
      <c r="U47" s="43">
        <v>2691</v>
      </c>
      <c r="V47" s="43">
        <v>7823</v>
      </c>
      <c r="W47" s="43">
        <v>799</v>
      </c>
      <c r="X47" s="44">
        <v>6.87</v>
      </c>
      <c r="Y47" s="49"/>
    </row>
    <row r="48" spans="1:25" x14ac:dyDescent="0.2">
      <c r="A48" s="46">
        <v>2023</v>
      </c>
      <c r="L48" s="46"/>
      <c r="M48" s="47"/>
      <c r="N48" s="48"/>
      <c r="O48" s="48"/>
      <c r="P48" s="47"/>
      <c r="Q48" s="47"/>
      <c r="R48" s="47"/>
      <c r="S48" s="47"/>
      <c r="T48" s="47"/>
      <c r="U48" s="47"/>
      <c r="V48" s="47"/>
      <c r="W48" s="46"/>
      <c r="X48" s="46"/>
    </row>
    <row r="49" spans="1:25" s="42" customFormat="1" ht="128.25" thickBot="1" x14ac:dyDescent="0.25">
      <c r="A49" s="39" t="s">
        <v>44</v>
      </c>
      <c r="B49" s="45" t="s">
        <v>85</v>
      </c>
      <c r="C49" s="45" t="s">
        <v>86</v>
      </c>
      <c r="D49" s="45" t="s">
        <v>87</v>
      </c>
      <c r="E49" s="45" t="s">
        <v>88</v>
      </c>
      <c r="F49" s="45" t="s">
        <v>89</v>
      </c>
      <c r="G49" s="45" t="s">
        <v>90</v>
      </c>
      <c r="H49" s="45" t="s">
        <v>91</v>
      </c>
      <c r="I49" s="45" t="s">
        <v>92</v>
      </c>
      <c r="J49" s="45" t="s">
        <v>93</v>
      </c>
      <c r="K49" s="45" t="s">
        <v>94</v>
      </c>
      <c r="L49" s="50" t="s">
        <v>67</v>
      </c>
      <c r="M49" s="40" t="s">
        <v>82</v>
      </c>
      <c r="N49" s="41" t="s">
        <v>73</v>
      </c>
      <c r="O49" s="40" t="s">
        <v>74</v>
      </c>
      <c r="P49" s="41" t="s">
        <v>75</v>
      </c>
      <c r="Q49" s="40" t="s">
        <v>76</v>
      </c>
      <c r="R49" s="41" t="s">
        <v>77</v>
      </c>
      <c r="S49" s="40" t="s">
        <v>78</v>
      </c>
      <c r="T49" s="41" t="s">
        <v>79</v>
      </c>
      <c r="U49" s="40" t="s">
        <v>80</v>
      </c>
      <c r="V49" s="41" t="s">
        <v>81</v>
      </c>
      <c r="W49" s="41" t="s">
        <v>83</v>
      </c>
      <c r="X49" s="41" t="s">
        <v>84</v>
      </c>
    </row>
    <row r="50" spans="1:25" x14ac:dyDescent="0.2">
      <c r="A50" s="36" t="s">
        <v>7</v>
      </c>
      <c r="B50">
        <v>7</v>
      </c>
      <c r="C50">
        <v>34</v>
      </c>
      <c r="D50">
        <v>59</v>
      </c>
      <c r="E50">
        <v>8</v>
      </c>
      <c r="F50">
        <v>66</v>
      </c>
      <c r="G50">
        <v>67</v>
      </c>
      <c r="H50">
        <v>109</v>
      </c>
      <c r="I50">
        <v>116</v>
      </c>
      <c r="J50" s="49">
        <v>0.8</v>
      </c>
      <c r="K50" s="49">
        <v>1.2</v>
      </c>
      <c r="L50" s="51">
        <v>2.2999999999999998</v>
      </c>
      <c r="M50" s="43">
        <v>163</v>
      </c>
      <c r="N50" s="44">
        <v>51.02</v>
      </c>
      <c r="O50" s="44">
        <v>46.3</v>
      </c>
      <c r="P50" s="43">
        <v>3270</v>
      </c>
      <c r="Q50" s="44">
        <v>31.82</v>
      </c>
      <c r="R50" s="43">
        <v>5347</v>
      </c>
      <c r="S50" s="44">
        <v>45.2</v>
      </c>
      <c r="T50" s="43">
        <v>3238</v>
      </c>
      <c r="U50" s="43">
        <v>5456</v>
      </c>
      <c r="V50" s="43">
        <v>6735</v>
      </c>
      <c r="W50" s="43">
        <v>924</v>
      </c>
      <c r="X50" s="44">
        <v>62.42</v>
      </c>
      <c r="Y50" s="49"/>
    </row>
    <row r="51" spans="1:25" x14ac:dyDescent="0.2">
      <c r="A51" s="37" t="s">
        <v>8</v>
      </c>
      <c r="B51">
        <v>9</v>
      </c>
      <c r="C51">
        <v>19</v>
      </c>
      <c r="D51">
        <v>45</v>
      </c>
      <c r="E51">
        <v>16</v>
      </c>
      <c r="F51">
        <v>15</v>
      </c>
      <c r="G51">
        <v>69</v>
      </c>
      <c r="H51">
        <v>453</v>
      </c>
      <c r="I51">
        <v>107</v>
      </c>
      <c r="J51" s="49">
        <v>0.4</v>
      </c>
      <c r="K51" s="49">
        <v>0.5</v>
      </c>
      <c r="L51" s="52">
        <v>2.1</v>
      </c>
      <c r="M51" s="43">
        <v>600</v>
      </c>
      <c r="N51" s="44">
        <v>63.14</v>
      </c>
      <c r="O51" s="44">
        <v>26.88</v>
      </c>
      <c r="P51" s="43">
        <v>1109</v>
      </c>
      <c r="Q51" s="44">
        <v>19.57</v>
      </c>
      <c r="R51" s="43">
        <v>4307</v>
      </c>
      <c r="S51" s="44">
        <v>5.77</v>
      </c>
      <c r="T51" s="43">
        <v>4892</v>
      </c>
      <c r="U51" s="43">
        <v>1971</v>
      </c>
      <c r="V51" s="43">
        <v>4775</v>
      </c>
      <c r="W51" s="43">
        <v>469</v>
      </c>
      <c r="X51" s="44">
        <v>52.47</v>
      </c>
      <c r="Y51" s="49"/>
    </row>
    <row r="52" spans="1:25" x14ac:dyDescent="0.2">
      <c r="A52" s="37" t="s">
        <v>9</v>
      </c>
      <c r="B52">
        <v>7</v>
      </c>
      <c r="C52">
        <v>49</v>
      </c>
      <c r="D52">
        <v>89</v>
      </c>
      <c r="E52">
        <v>13</v>
      </c>
      <c r="F52">
        <v>59</v>
      </c>
      <c r="G52">
        <v>97</v>
      </c>
      <c r="H52">
        <v>259</v>
      </c>
      <c r="I52">
        <v>179</v>
      </c>
      <c r="J52" s="49">
        <v>1.1000000000000001</v>
      </c>
      <c r="K52" s="49">
        <v>0.4</v>
      </c>
      <c r="L52" s="52">
        <v>3.2</v>
      </c>
      <c r="M52" s="43">
        <v>99</v>
      </c>
      <c r="N52" s="44">
        <v>53.82</v>
      </c>
      <c r="O52" s="44">
        <v>97.93</v>
      </c>
      <c r="P52" s="43">
        <v>3089</v>
      </c>
      <c r="Q52" s="44">
        <v>68.760000000000005</v>
      </c>
      <c r="R52" s="43">
        <v>5310</v>
      </c>
      <c r="S52" s="44">
        <v>5.19</v>
      </c>
      <c r="T52" s="43">
        <v>4549</v>
      </c>
      <c r="U52" s="43">
        <v>1972</v>
      </c>
      <c r="V52" s="43">
        <v>6095</v>
      </c>
      <c r="W52" s="43">
        <v>914</v>
      </c>
      <c r="X52" s="44">
        <v>46.25</v>
      </c>
      <c r="Y52" s="49"/>
    </row>
    <row r="53" spans="1:25" x14ac:dyDescent="0.2">
      <c r="A53" s="37" t="s">
        <v>10</v>
      </c>
      <c r="B53">
        <v>2</v>
      </c>
      <c r="C53">
        <v>19</v>
      </c>
      <c r="D53">
        <v>32</v>
      </c>
      <c r="E53">
        <v>12</v>
      </c>
      <c r="F53">
        <v>48</v>
      </c>
      <c r="G53">
        <v>37</v>
      </c>
      <c r="H53">
        <v>406</v>
      </c>
      <c r="I53">
        <v>69</v>
      </c>
      <c r="J53" s="49">
        <v>0.6</v>
      </c>
      <c r="K53" s="49">
        <v>0.3</v>
      </c>
      <c r="L53" s="52">
        <v>2.5</v>
      </c>
      <c r="M53" s="43">
        <v>66</v>
      </c>
      <c r="N53" s="44">
        <v>93.41</v>
      </c>
      <c r="O53" s="44">
        <v>5.1100000000000003</v>
      </c>
      <c r="P53" s="43">
        <v>3836</v>
      </c>
      <c r="Q53" s="44">
        <v>47.52</v>
      </c>
      <c r="R53" s="43">
        <v>3698</v>
      </c>
      <c r="S53" s="44">
        <v>16.45</v>
      </c>
      <c r="T53" s="43">
        <v>4601</v>
      </c>
      <c r="U53" s="43">
        <v>5472</v>
      </c>
      <c r="V53" s="43">
        <v>5791</v>
      </c>
      <c r="W53" s="43">
        <v>552</v>
      </c>
      <c r="X53" s="44">
        <v>32.86</v>
      </c>
      <c r="Y53" s="49"/>
    </row>
    <row r="54" spans="1:25" x14ac:dyDescent="0.2">
      <c r="A54" s="37" t="s">
        <v>11</v>
      </c>
      <c r="B54">
        <v>5</v>
      </c>
      <c r="C54">
        <v>29</v>
      </c>
      <c r="D54">
        <v>69</v>
      </c>
      <c r="E54">
        <v>11</v>
      </c>
      <c r="F54">
        <v>50</v>
      </c>
      <c r="G54">
        <v>28</v>
      </c>
      <c r="H54">
        <v>488</v>
      </c>
      <c r="I54">
        <v>95</v>
      </c>
      <c r="J54" s="49">
        <v>0.9</v>
      </c>
      <c r="K54" s="49">
        <v>0.8</v>
      </c>
      <c r="L54" s="52">
        <v>2.5</v>
      </c>
      <c r="M54" s="43">
        <v>171</v>
      </c>
      <c r="N54" s="44">
        <v>26.02</v>
      </c>
      <c r="O54" s="44">
        <v>29.05</v>
      </c>
      <c r="P54" s="43">
        <v>4444</v>
      </c>
      <c r="Q54" s="44">
        <v>53.65</v>
      </c>
      <c r="R54" s="43">
        <v>5526</v>
      </c>
      <c r="S54" s="44">
        <v>60.01</v>
      </c>
      <c r="T54" s="43">
        <v>3821</v>
      </c>
      <c r="U54" s="43">
        <v>5620</v>
      </c>
      <c r="V54" s="43">
        <v>6714</v>
      </c>
      <c r="W54" s="43">
        <v>715</v>
      </c>
      <c r="X54" s="44">
        <v>98.24</v>
      </c>
      <c r="Y54" s="49"/>
    </row>
    <row r="55" spans="1:25" x14ac:dyDescent="0.2">
      <c r="A55" s="37" t="s">
        <v>12</v>
      </c>
      <c r="B55">
        <v>7</v>
      </c>
      <c r="C55">
        <v>31</v>
      </c>
      <c r="D55">
        <v>63</v>
      </c>
      <c r="E55">
        <v>10</v>
      </c>
      <c r="F55">
        <v>20</v>
      </c>
      <c r="G55">
        <v>33</v>
      </c>
      <c r="H55">
        <v>362</v>
      </c>
      <c r="I55">
        <v>101</v>
      </c>
      <c r="J55" s="49">
        <v>1</v>
      </c>
      <c r="K55" s="49">
        <v>1.4</v>
      </c>
      <c r="L55" s="52">
        <v>2.2000000000000002</v>
      </c>
      <c r="M55" s="43">
        <v>846</v>
      </c>
      <c r="N55" s="44">
        <v>87.11</v>
      </c>
      <c r="O55" s="44">
        <v>96.29</v>
      </c>
      <c r="P55" s="43">
        <v>6033</v>
      </c>
      <c r="Q55" s="44">
        <v>50.78</v>
      </c>
      <c r="R55" s="43">
        <v>4822</v>
      </c>
      <c r="S55" s="44">
        <v>10.16</v>
      </c>
      <c r="T55" s="43">
        <v>5465</v>
      </c>
      <c r="U55" s="43">
        <v>6024</v>
      </c>
      <c r="V55" s="43">
        <v>3119</v>
      </c>
      <c r="W55" s="43">
        <v>392</v>
      </c>
      <c r="X55" s="44">
        <v>97.71</v>
      </c>
      <c r="Y55" s="49"/>
    </row>
    <row r="56" spans="1:25" x14ac:dyDescent="0.2">
      <c r="A56" s="37" t="s">
        <v>2</v>
      </c>
      <c r="B56">
        <v>6</v>
      </c>
      <c r="C56">
        <v>49</v>
      </c>
      <c r="D56">
        <v>74</v>
      </c>
      <c r="E56">
        <v>9</v>
      </c>
      <c r="F56">
        <v>22</v>
      </c>
      <c r="G56">
        <v>68</v>
      </c>
      <c r="H56">
        <v>86</v>
      </c>
      <c r="I56">
        <v>30</v>
      </c>
      <c r="J56" s="49">
        <v>0.3</v>
      </c>
      <c r="K56" s="49">
        <v>0.1</v>
      </c>
      <c r="L56" s="52">
        <v>1.6</v>
      </c>
      <c r="M56" s="43">
        <v>53</v>
      </c>
      <c r="N56" s="44">
        <v>22.43</v>
      </c>
      <c r="O56" s="44">
        <v>11.34</v>
      </c>
      <c r="P56" s="43">
        <v>3813</v>
      </c>
      <c r="Q56" s="44">
        <v>99.94</v>
      </c>
      <c r="R56" s="43">
        <v>1419</v>
      </c>
      <c r="S56" s="44">
        <v>37.58</v>
      </c>
      <c r="T56" s="43">
        <v>2533</v>
      </c>
      <c r="U56" s="43">
        <v>5902</v>
      </c>
      <c r="V56" s="43">
        <v>5475</v>
      </c>
      <c r="W56" s="43">
        <v>514</v>
      </c>
      <c r="X56" s="44">
        <v>4.24</v>
      </c>
      <c r="Y56" s="49"/>
    </row>
    <row r="57" spans="1:25" x14ac:dyDescent="0.2">
      <c r="A57" s="37" t="s">
        <v>4</v>
      </c>
      <c r="B57">
        <v>1</v>
      </c>
      <c r="C57">
        <v>36</v>
      </c>
      <c r="D57">
        <v>95</v>
      </c>
      <c r="E57">
        <v>6</v>
      </c>
      <c r="F57">
        <v>93</v>
      </c>
      <c r="G57">
        <v>41</v>
      </c>
      <c r="H57">
        <v>345</v>
      </c>
      <c r="I57">
        <v>61</v>
      </c>
      <c r="J57" s="49">
        <v>0.1</v>
      </c>
      <c r="K57" s="49">
        <v>0.9</v>
      </c>
      <c r="L57" s="52">
        <v>2.4</v>
      </c>
      <c r="M57" s="43">
        <v>138</v>
      </c>
      <c r="N57" s="44">
        <v>47.27</v>
      </c>
      <c r="O57" s="44">
        <v>59.56</v>
      </c>
      <c r="P57" s="43">
        <v>3556</v>
      </c>
      <c r="Q57" s="44">
        <v>73.42</v>
      </c>
      <c r="R57" s="43">
        <v>1054</v>
      </c>
      <c r="S57" s="44">
        <v>14.89</v>
      </c>
      <c r="T57" s="43">
        <v>5812</v>
      </c>
      <c r="U57" s="43">
        <v>3092</v>
      </c>
      <c r="V57" s="43">
        <v>8870</v>
      </c>
      <c r="W57" s="43">
        <v>346</v>
      </c>
      <c r="X57" s="44">
        <v>55.66</v>
      </c>
      <c r="Y57" s="49"/>
    </row>
    <row r="58" spans="1:25" x14ac:dyDescent="0.2">
      <c r="A58" s="37" t="s">
        <v>0</v>
      </c>
      <c r="B58">
        <v>3</v>
      </c>
      <c r="C58">
        <v>44</v>
      </c>
      <c r="D58">
        <v>14</v>
      </c>
      <c r="E58">
        <v>17</v>
      </c>
      <c r="F58">
        <v>77</v>
      </c>
      <c r="G58">
        <v>29</v>
      </c>
      <c r="H58">
        <v>285</v>
      </c>
      <c r="I58">
        <v>130</v>
      </c>
      <c r="J58" s="49">
        <v>1.3</v>
      </c>
      <c r="K58" s="49">
        <v>0.1</v>
      </c>
      <c r="L58" s="52">
        <v>2.6</v>
      </c>
      <c r="M58" s="43">
        <v>424</v>
      </c>
      <c r="N58" s="44">
        <v>89.67</v>
      </c>
      <c r="O58" s="44">
        <v>17.12</v>
      </c>
      <c r="P58" s="43">
        <v>6771</v>
      </c>
      <c r="Q58" s="44">
        <v>54.93</v>
      </c>
      <c r="R58" s="43">
        <v>2123</v>
      </c>
      <c r="S58" s="44">
        <v>85.41</v>
      </c>
      <c r="T58" s="43">
        <v>4619</v>
      </c>
      <c r="U58" s="43">
        <v>3276</v>
      </c>
      <c r="V58" s="43">
        <v>1215</v>
      </c>
      <c r="W58" s="43">
        <v>968</v>
      </c>
      <c r="X58" s="44">
        <v>73.17</v>
      </c>
      <c r="Y58" s="49"/>
    </row>
    <row r="59" spans="1:25" x14ac:dyDescent="0.2">
      <c r="A59" s="37" t="s">
        <v>5</v>
      </c>
      <c r="B59">
        <v>10</v>
      </c>
      <c r="C59">
        <v>47</v>
      </c>
      <c r="D59">
        <v>68</v>
      </c>
      <c r="E59">
        <v>19</v>
      </c>
      <c r="F59">
        <v>66</v>
      </c>
      <c r="G59">
        <v>87</v>
      </c>
      <c r="H59">
        <v>147</v>
      </c>
      <c r="I59">
        <v>140</v>
      </c>
      <c r="J59" s="49">
        <v>0.2</v>
      </c>
      <c r="K59" s="49">
        <v>0.3</v>
      </c>
      <c r="L59" s="52">
        <v>1.9</v>
      </c>
      <c r="M59" s="43">
        <v>585</v>
      </c>
      <c r="N59" s="44">
        <v>31.49</v>
      </c>
      <c r="O59" s="44">
        <v>68.209999999999994</v>
      </c>
      <c r="P59" s="43">
        <v>2312</v>
      </c>
      <c r="Q59" s="44">
        <v>69.27</v>
      </c>
      <c r="R59" s="43">
        <v>4885</v>
      </c>
      <c r="S59" s="44">
        <v>35.74</v>
      </c>
      <c r="T59" s="43">
        <v>3867</v>
      </c>
      <c r="U59" s="43">
        <v>4798</v>
      </c>
      <c r="V59" s="43">
        <v>8515</v>
      </c>
      <c r="W59" s="43">
        <v>627</v>
      </c>
      <c r="X59" s="44">
        <v>34.57</v>
      </c>
      <c r="Y59" s="49"/>
    </row>
    <row r="60" spans="1:25" x14ac:dyDescent="0.2">
      <c r="A60" s="37" t="s">
        <v>1</v>
      </c>
      <c r="B60">
        <v>3</v>
      </c>
      <c r="C60">
        <v>46</v>
      </c>
      <c r="D60">
        <v>49</v>
      </c>
      <c r="E60">
        <v>8</v>
      </c>
      <c r="F60">
        <v>92</v>
      </c>
      <c r="G60">
        <v>81</v>
      </c>
      <c r="H60">
        <v>293</v>
      </c>
      <c r="I60">
        <v>73</v>
      </c>
      <c r="J60" s="49">
        <v>0.1</v>
      </c>
      <c r="K60" s="49">
        <v>1.5</v>
      </c>
      <c r="L60" s="52">
        <v>2.6</v>
      </c>
      <c r="M60" s="43">
        <v>496</v>
      </c>
      <c r="N60" s="44">
        <v>78</v>
      </c>
      <c r="O60" s="44">
        <v>21.64</v>
      </c>
      <c r="P60" s="43">
        <v>4958</v>
      </c>
      <c r="Q60" s="44">
        <v>76.81</v>
      </c>
      <c r="R60" s="43">
        <v>1961</v>
      </c>
      <c r="S60" s="44">
        <v>44.46</v>
      </c>
      <c r="T60" s="43">
        <v>5457</v>
      </c>
      <c r="U60" s="43">
        <v>1711</v>
      </c>
      <c r="V60" s="43">
        <v>3648</v>
      </c>
      <c r="W60" s="43">
        <v>966</v>
      </c>
      <c r="X60" s="44">
        <v>75.849999999999994</v>
      </c>
      <c r="Y60" s="49"/>
    </row>
    <row r="61" spans="1:25" x14ac:dyDescent="0.2">
      <c r="A61" s="37" t="s">
        <v>3</v>
      </c>
      <c r="B61">
        <v>10</v>
      </c>
      <c r="C61">
        <v>50</v>
      </c>
      <c r="D61">
        <v>90</v>
      </c>
      <c r="E61">
        <v>9</v>
      </c>
      <c r="F61">
        <v>22</v>
      </c>
      <c r="G61">
        <v>73</v>
      </c>
      <c r="H61">
        <v>437</v>
      </c>
      <c r="I61">
        <v>159</v>
      </c>
      <c r="J61" s="49">
        <v>1.4</v>
      </c>
      <c r="K61" s="49">
        <v>0.1</v>
      </c>
      <c r="L61" s="52">
        <v>3.5</v>
      </c>
      <c r="M61" s="43">
        <v>608</v>
      </c>
      <c r="N61" s="44">
        <v>20.86</v>
      </c>
      <c r="O61" s="44">
        <v>21.04</v>
      </c>
      <c r="P61" s="43">
        <v>2714</v>
      </c>
      <c r="Q61" s="44">
        <v>64.349999999999994</v>
      </c>
      <c r="R61" s="43">
        <v>3947</v>
      </c>
      <c r="S61" s="44">
        <v>9.0500000000000007</v>
      </c>
      <c r="T61" s="43">
        <v>5733</v>
      </c>
      <c r="U61" s="43">
        <v>2329</v>
      </c>
      <c r="V61" s="43">
        <v>3839</v>
      </c>
      <c r="W61" s="43">
        <v>922</v>
      </c>
      <c r="X61" s="44">
        <v>51.57</v>
      </c>
      <c r="Y61" s="49"/>
    </row>
    <row r="62" spans="1:25" x14ac:dyDescent="0.2">
      <c r="A62" s="37" t="s">
        <v>6</v>
      </c>
      <c r="B62">
        <v>1</v>
      </c>
      <c r="C62">
        <v>24</v>
      </c>
      <c r="D62">
        <v>72</v>
      </c>
      <c r="E62">
        <v>9</v>
      </c>
      <c r="F62">
        <v>20</v>
      </c>
      <c r="G62">
        <v>78</v>
      </c>
      <c r="H62">
        <v>84</v>
      </c>
      <c r="I62">
        <v>144</v>
      </c>
      <c r="J62" s="49">
        <v>0.4</v>
      </c>
      <c r="K62" s="49">
        <v>0.9</v>
      </c>
      <c r="L62" s="52">
        <v>3.2</v>
      </c>
      <c r="M62" s="43">
        <v>31</v>
      </c>
      <c r="N62" s="44">
        <v>32.21</v>
      </c>
      <c r="O62" s="44">
        <v>47.47</v>
      </c>
      <c r="P62" s="43">
        <v>3143</v>
      </c>
      <c r="Q62" s="44">
        <v>42.19</v>
      </c>
      <c r="R62" s="43">
        <v>4667</v>
      </c>
      <c r="S62" s="44">
        <v>11.41</v>
      </c>
      <c r="T62" s="43">
        <v>3197</v>
      </c>
      <c r="U62" s="43">
        <v>1885</v>
      </c>
      <c r="V62" s="43">
        <v>2924</v>
      </c>
      <c r="W62" s="43">
        <v>690</v>
      </c>
      <c r="X62" s="44">
        <v>93.12</v>
      </c>
      <c r="Y62" s="49"/>
    </row>
    <row r="63" spans="1:25" x14ac:dyDescent="0.2">
      <c r="A63" s="37" t="s">
        <v>13</v>
      </c>
      <c r="B63">
        <v>9</v>
      </c>
      <c r="C63">
        <v>39</v>
      </c>
      <c r="D63">
        <v>56</v>
      </c>
      <c r="E63">
        <v>18</v>
      </c>
      <c r="F63">
        <v>73</v>
      </c>
      <c r="G63">
        <v>94</v>
      </c>
      <c r="H63">
        <v>243</v>
      </c>
      <c r="I63">
        <v>69</v>
      </c>
      <c r="J63" s="49">
        <v>0.6</v>
      </c>
      <c r="K63" s="49">
        <v>0.9</v>
      </c>
      <c r="L63" s="52">
        <v>1.8</v>
      </c>
      <c r="M63" s="43">
        <v>607</v>
      </c>
      <c r="N63" s="44">
        <v>11.81</v>
      </c>
      <c r="O63" s="44">
        <v>18.86</v>
      </c>
      <c r="P63" s="43">
        <v>2766</v>
      </c>
      <c r="Q63" s="44">
        <v>58.68</v>
      </c>
      <c r="R63" s="43">
        <v>3211</v>
      </c>
      <c r="S63" s="44">
        <v>62.94</v>
      </c>
      <c r="T63" s="43">
        <v>1743</v>
      </c>
      <c r="U63" s="43">
        <v>4227</v>
      </c>
      <c r="V63" s="43">
        <v>5719</v>
      </c>
      <c r="W63" s="43">
        <v>209</v>
      </c>
      <c r="X63" s="44">
        <v>73.06</v>
      </c>
      <c r="Y63" s="49"/>
    </row>
    <row r="64" spans="1:25" x14ac:dyDescent="0.2">
      <c r="A64" s="37" t="s">
        <v>14</v>
      </c>
      <c r="B64">
        <v>10</v>
      </c>
      <c r="C64">
        <v>6</v>
      </c>
      <c r="D64">
        <v>89</v>
      </c>
      <c r="E64">
        <v>9</v>
      </c>
      <c r="F64">
        <v>86</v>
      </c>
      <c r="G64">
        <v>65</v>
      </c>
      <c r="H64">
        <v>187</v>
      </c>
      <c r="I64">
        <v>115</v>
      </c>
      <c r="J64" s="49">
        <v>0.7</v>
      </c>
      <c r="K64" s="49">
        <v>0.1</v>
      </c>
      <c r="L64" s="52">
        <v>1.8</v>
      </c>
      <c r="M64" s="43">
        <v>219</v>
      </c>
      <c r="N64" s="44">
        <v>64.44</v>
      </c>
      <c r="O64" s="44">
        <v>96.67</v>
      </c>
      <c r="P64" s="43">
        <v>5588</v>
      </c>
      <c r="Q64" s="44">
        <v>12.16</v>
      </c>
      <c r="R64" s="43">
        <v>6530</v>
      </c>
      <c r="S64" s="44">
        <v>85.86</v>
      </c>
      <c r="T64" s="43">
        <v>4251</v>
      </c>
      <c r="U64" s="43">
        <v>1943</v>
      </c>
      <c r="V64" s="43">
        <v>5922</v>
      </c>
      <c r="W64" s="43">
        <v>785</v>
      </c>
      <c r="X64" s="44">
        <v>12.49</v>
      </c>
      <c r="Y64" s="49"/>
    </row>
    <row r="65" spans="1:25" x14ac:dyDescent="0.2">
      <c r="A65" s="37" t="s">
        <v>15</v>
      </c>
      <c r="B65">
        <v>9</v>
      </c>
      <c r="C65">
        <v>33</v>
      </c>
      <c r="D65">
        <v>41</v>
      </c>
      <c r="E65">
        <v>10</v>
      </c>
      <c r="F65">
        <v>51</v>
      </c>
      <c r="G65">
        <v>71</v>
      </c>
      <c r="H65">
        <v>330</v>
      </c>
      <c r="I65">
        <v>34</v>
      </c>
      <c r="J65" s="49">
        <v>0.2</v>
      </c>
      <c r="K65" s="49">
        <v>1.1000000000000001</v>
      </c>
      <c r="L65" s="52">
        <v>1.8</v>
      </c>
      <c r="M65" s="43">
        <v>835</v>
      </c>
      <c r="N65" s="44">
        <v>83.13</v>
      </c>
      <c r="O65" s="44">
        <v>57.77</v>
      </c>
      <c r="P65" s="43">
        <v>6435</v>
      </c>
      <c r="Q65" s="44">
        <v>44.3</v>
      </c>
      <c r="R65" s="43">
        <v>4814</v>
      </c>
      <c r="S65" s="44">
        <v>9.5500000000000007</v>
      </c>
      <c r="T65" s="43">
        <v>1537</v>
      </c>
      <c r="U65" s="43">
        <v>5527</v>
      </c>
      <c r="V65" s="43">
        <v>3342</v>
      </c>
      <c r="W65" s="43">
        <v>872</v>
      </c>
      <c r="X65" s="44">
        <v>3.98</v>
      </c>
      <c r="Y65" s="49"/>
    </row>
    <row r="66" spans="1:25" x14ac:dyDescent="0.2">
      <c r="A66" s="37" t="s">
        <v>16</v>
      </c>
      <c r="B66">
        <v>7</v>
      </c>
      <c r="C66">
        <v>21</v>
      </c>
      <c r="D66">
        <v>43</v>
      </c>
      <c r="E66">
        <v>8</v>
      </c>
      <c r="F66">
        <v>14</v>
      </c>
      <c r="G66">
        <v>39</v>
      </c>
      <c r="H66">
        <v>107</v>
      </c>
      <c r="I66">
        <v>132</v>
      </c>
      <c r="J66" s="49">
        <v>1.5</v>
      </c>
      <c r="K66" s="49">
        <v>0.3</v>
      </c>
      <c r="L66" s="52">
        <v>2.2999999999999998</v>
      </c>
      <c r="M66" s="43">
        <v>179</v>
      </c>
      <c r="N66" s="44">
        <v>56.71</v>
      </c>
      <c r="O66" s="44">
        <v>79.709999999999994</v>
      </c>
      <c r="P66" s="43">
        <v>5143</v>
      </c>
      <c r="Q66" s="44">
        <v>78.5</v>
      </c>
      <c r="R66" s="43">
        <v>4116</v>
      </c>
      <c r="S66" s="44">
        <v>21.95</v>
      </c>
      <c r="T66" s="43">
        <v>3248</v>
      </c>
      <c r="U66" s="43">
        <v>5719</v>
      </c>
      <c r="V66" s="43">
        <v>8423</v>
      </c>
      <c r="W66" s="43">
        <v>65</v>
      </c>
      <c r="X66" s="44">
        <v>34.520000000000003</v>
      </c>
      <c r="Y66" s="49"/>
    </row>
    <row r="67" spans="1:25" x14ac:dyDescent="0.2">
      <c r="A67" s="37" t="s">
        <v>17</v>
      </c>
      <c r="B67">
        <v>4</v>
      </c>
      <c r="C67">
        <v>33</v>
      </c>
      <c r="D67">
        <v>94</v>
      </c>
      <c r="E67">
        <v>8</v>
      </c>
      <c r="F67">
        <v>99</v>
      </c>
      <c r="G67">
        <v>63</v>
      </c>
      <c r="H67">
        <v>226</v>
      </c>
      <c r="I67">
        <v>88</v>
      </c>
      <c r="J67" s="49">
        <v>0.8</v>
      </c>
      <c r="K67" s="49">
        <v>0.1</v>
      </c>
      <c r="L67" s="52">
        <v>2.7</v>
      </c>
      <c r="M67" s="43">
        <v>410</v>
      </c>
      <c r="N67" s="44">
        <v>45.07</v>
      </c>
      <c r="O67" s="44">
        <v>28.35</v>
      </c>
      <c r="P67" s="43">
        <v>5074</v>
      </c>
      <c r="Q67" s="44">
        <v>65.73</v>
      </c>
      <c r="R67" s="43">
        <v>5377</v>
      </c>
      <c r="S67" s="44">
        <v>45.26</v>
      </c>
      <c r="T67" s="43">
        <v>3087</v>
      </c>
      <c r="U67" s="43">
        <v>6517</v>
      </c>
      <c r="V67" s="43">
        <v>3780</v>
      </c>
      <c r="W67" s="43">
        <v>446</v>
      </c>
      <c r="X67" s="44">
        <v>77.55</v>
      </c>
      <c r="Y67" s="49"/>
    </row>
    <row r="68" spans="1:25" x14ac:dyDescent="0.2">
      <c r="A68" s="37" t="s">
        <v>18</v>
      </c>
      <c r="B68">
        <v>10</v>
      </c>
      <c r="C68">
        <v>28</v>
      </c>
      <c r="D68">
        <v>69</v>
      </c>
      <c r="E68">
        <v>12</v>
      </c>
      <c r="F68">
        <v>46</v>
      </c>
      <c r="G68">
        <v>38</v>
      </c>
      <c r="H68">
        <v>138</v>
      </c>
      <c r="I68">
        <v>104</v>
      </c>
      <c r="J68" s="49">
        <v>1</v>
      </c>
      <c r="K68" s="49">
        <v>0.9</v>
      </c>
      <c r="L68" s="52">
        <v>1.6</v>
      </c>
      <c r="M68" s="43">
        <v>491</v>
      </c>
      <c r="N68" s="44">
        <v>37.72</v>
      </c>
      <c r="O68" s="44">
        <v>74.150000000000006</v>
      </c>
      <c r="P68" s="43">
        <v>2927</v>
      </c>
      <c r="Q68" s="44">
        <v>36.42</v>
      </c>
      <c r="R68" s="43">
        <v>6717</v>
      </c>
      <c r="S68" s="44">
        <v>93.63</v>
      </c>
      <c r="T68" s="43">
        <v>2655</v>
      </c>
      <c r="U68" s="43">
        <v>6336</v>
      </c>
      <c r="V68" s="43">
        <v>5963</v>
      </c>
      <c r="W68" s="43">
        <v>418</v>
      </c>
      <c r="X68" s="44">
        <v>81.27</v>
      </c>
      <c r="Y68" s="49"/>
    </row>
    <row r="69" spans="1:25" x14ac:dyDescent="0.2">
      <c r="A69" s="37" t="s">
        <v>19</v>
      </c>
      <c r="B69">
        <v>2</v>
      </c>
      <c r="C69">
        <v>9</v>
      </c>
      <c r="D69">
        <v>39</v>
      </c>
      <c r="E69">
        <v>10</v>
      </c>
      <c r="F69">
        <v>78</v>
      </c>
      <c r="G69">
        <v>34</v>
      </c>
      <c r="H69">
        <v>119</v>
      </c>
      <c r="I69">
        <v>82</v>
      </c>
      <c r="J69" s="49">
        <v>0.9</v>
      </c>
      <c r="K69" s="49">
        <v>0.7</v>
      </c>
      <c r="L69" s="52">
        <v>2.1</v>
      </c>
      <c r="M69" s="43">
        <v>536</v>
      </c>
      <c r="N69" s="44">
        <v>46.9</v>
      </c>
      <c r="O69" s="44">
        <v>55.03</v>
      </c>
      <c r="P69" s="43">
        <v>4092</v>
      </c>
      <c r="Q69" s="44">
        <v>88.44</v>
      </c>
      <c r="R69" s="43">
        <v>5677</v>
      </c>
      <c r="S69" s="44">
        <v>12.71</v>
      </c>
      <c r="T69" s="43">
        <v>1380</v>
      </c>
      <c r="U69" s="43">
        <v>3814</v>
      </c>
      <c r="V69" s="43">
        <v>3470</v>
      </c>
      <c r="W69" s="43">
        <v>225</v>
      </c>
      <c r="X69" s="44">
        <v>87.34</v>
      </c>
      <c r="Y69" s="49"/>
    </row>
    <row r="70" spans="1:25" x14ac:dyDescent="0.2">
      <c r="A70" s="37" t="s">
        <v>20</v>
      </c>
      <c r="B70">
        <v>5</v>
      </c>
      <c r="C70">
        <v>40</v>
      </c>
      <c r="D70">
        <v>57</v>
      </c>
      <c r="E70">
        <v>20</v>
      </c>
      <c r="F70">
        <v>17</v>
      </c>
      <c r="G70">
        <v>81</v>
      </c>
      <c r="H70">
        <v>71</v>
      </c>
      <c r="I70">
        <v>133</v>
      </c>
      <c r="J70" s="49">
        <v>0.5</v>
      </c>
      <c r="K70" s="49">
        <v>0.7</v>
      </c>
      <c r="L70" s="52">
        <v>2.2999999999999998</v>
      </c>
      <c r="M70" s="43">
        <v>672</v>
      </c>
      <c r="N70" s="44">
        <v>43.14</v>
      </c>
      <c r="O70" s="44">
        <v>75.44</v>
      </c>
      <c r="P70" s="43">
        <v>3159</v>
      </c>
      <c r="Q70" s="44">
        <v>35.78</v>
      </c>
      <c r="R70" s="43">
        <v>5964</v>
      </c>
      <c r="S70" s="44">
        <v>72.47</v>
      </c>
      <c r="T70" s="43">
        <v>6989</v>
      </c>
      <c r="U70" s="43">
        <v>1116</v>
      </c>
      <c r="V70" s="43">
        <v>1546</v>
      </c>
      <c r="W70" s="43">
        <v>478</v>
      </c>
      <c r="X70" s="44">
        <v>68.19</v>
      </c>
      <c r="Y70" s="49"/>
    </row>
    <row r="71" spans="1:25" x14ac:dyDescent="0.2">
      <c r="A71" s="37" t="s">
        <v>21</v>
      </c>
      <c r="B71">
        <v>7</v>
      </c>
      <c r="C71">
        <v>21</v>
      </c>
      <c r="D71">
        <v>16</v>
      </c>
      <c r="E71">
        <v>5</v>
      </c>
      <c r="F71">
        <v>19</v>
      </c>
      <c r="G71">
        <v>48</v>
      </c>
      <c r="H71">
        <v>359</v>
      </c>
      <c r="I71">
        <v>119</v>
      </c>
      <c r="J71" s="49">
        <v>1</v>
      </c>
      <c r="K71" s="49">
        <v>1</v>
      </c>
      <c r="L71" s="52">
        <v>1.5</v>
      </c>
      <c r="M71" s="43">
        <v>642</v>
      </c>
      <c r="N71" s="44">
        <v>85.67</v>
      </c>
      <c r="O71" s="44">
        <v>45.75</v>
      </c>
      <c r="P71" s="43">
        <v>6164</v>
      </c>
      <c r="Q71" s="44">
        <v>22.59</v>
      </c>
      <c r="R71" s="43">
        <v>4932</v>
      </c>
      <c r="S71" s="44">
        <v>5.85</v>
      </c>
      <c r="T71" s="43">
        <v>3394</v>
      </c>
      <c r="U71" s="43">
        <v>2496</v>
      </c>
      <c r="V71" s="43">
        <v>8808</v>
      </c>
      <c r="W71" s="43">
        <v>438</v>
      </c>
      <c r="X71" s="44">
        <v>32.06</v>
      </c>
      <c r="Y71" s="49"/>
    </row>
    <row r="72" spans="1:25" x14ac:dyDescent="0.2">
      <c r="A72" s="37" t="s">
        <v>22</v>
      </c>
      <c r="B72">
        <v>2</v>
      </c>
      <c r="C72">
        <v>10</v>
      </c>
      <c r="D72">
        <v>38</v>
      </c>
      <c r="E72">
        <v>9</v>
      </c>
      <c r="F72">
        <v>12</v>
      </c>
      <c r="G72">
        <v>33</v>
      </c>
      <c r="H72">
        <v>237</v>
      </c>
      <c r="I72">
        <v>67</v>
      </c>
      <c r="J72" s="49">
        <v>0.3</v>
      </c>
      <c r="K72" s="49">
        <v>0.9</v>
      </c>
      <c r="L72" s="52">
        <v>2.6</v>
      </c>
      <c r="M72" s="43">
        <v>242</v>
      </c>
      <c r="N72" s="44">
        <v>2.0499999999999998</v>
      </c>
      <c r="O72" s="44">
        <v>5.0599999999999996</v>
      </c>
      <c r="P72" s="43">
        <v>5590</v>
      </c>
      <c r="Q72" s="44">
        <v>11.55</v>
      </c>
      <c r="R72" s="43">
        <v>3486</v>
      </c>
      <c r="S72" s="44">
        <v>71.34</v>
      </c>
      <c r="T72" s="43">
        <v>1155</v>
      </c>
      <c r="U72" s="43">
        <v>2242</v>
      </c>
      <c r="V72" s="43">
        <v>8905</v>
      </c>
      <c r="W72" s="43">
        <v>267</v>
      </c>
      <c r="X72" s="44">
        <v>92.97</v>
      </c>
      <c r="Y72" s="49"/>
    </row>
    <row r="73" spans="1:25" x14ac:dyDescent="0.2">
      <c r="A73" s="37" t="s">
        <v>23</v>
      </c>
      <c r="B73">
        <v>5</v>
      </c>
      <c r="C73">
        <v>36</v>
      </c>
      <c r="D73">
        <v>20</v>
      </c>
      <c r="E73">
        <v>13</v>
      </c>
      <c r="F73">
        <v>68</v>
      </c>
      <c r="G73">
        <v>13</v>
      </c>
      <c r="H73">
        <v>280</v>
      </c>
      <c r="I73">
        <v>190</v>
      </c>
      <c r="J73" s="49">
        <v>1.2</v>
      </c>
      <c r="K73" s="49">
        <v>0.9</v>
      </c>
      <c r="L73" s="52">
        <v>2.5</v>
      </c>
      <c r="M73" s="43">
        <v>400</v>
      </c>
      <c r="N73" s="44">
        <v>31.31</v>
      </c>
      <c r="O73" s="44">
        <v>12.06</v>
      </c>
      <c r="P73" s="43">
        <v>6491</v>
      </c>
      <c r="Q73" s="44">
        <v>1.46</v>
      </c>
      <c r="R73" s="43">
        <v>4958</v>
      </c>
      <c r="S73" s="44">
        <v>79.510000000000005</v>
      </c>
      <c r="T73" s="43">
        <v>1995</v>
      </c>
      <c r="U73" s="43">
        <v>3869</v>
      </c>
      <c r="V73" s="43">
        <v>3391</v>
      </c>
      <c r="W73" s="43">
        <v>683</v>
      </c>
      <c r="X73" s="44">
        <v>28.23</v>
      </c>
      <c r="Y73" s="49"/>
    </row>
    <row r="74" spans="1:25" x14ac:dyDescent="0.2">
      <c r="A74" s="37" t="s">
        <v>24</v>
      </c>
      <c r="B74">
        <v>4</v>
      </c>
      <c r="C74">
        <v>39</v>
      </c>
      <c r="D74">
        <v>36</v>
      </c>
      <c r="E74">
        <v>13</v>
      </c>
      <c r="F74">
        <v>51</v>
      </c>
      <c r="G74">
        <v>15</v>
      </c>
      <c r="H74">
        <v>36</v>
      </c>
      <c r="I74">
        <v>178</v>
      </c>
      <c r="J74" s="49">
        <v>0.3</v>
      </c>
      <c r="K74" s="49">
        <v>0.8</v>
      </c>
      <c r="L74" s="52">
        <v>2.4</v>
      </c>
      <c r="M74" s="43">
        <v>243</v>
      </c>
      <c r="N74" s="44">
        <v>58.25</v>
      </c>
      <c r="O74" s="44">
        <v>1.63</v>
      </c>
      <c r="P74" s="43">
        <v>2918</v>
      </c>
      <c r="Q74" s="44">
        <v>68.739999999999995</v>
      </c>
      <c r="R74" s="43">
        <v>4174</v>
      </c>
      <c r="S74" s="44">
        <v>64.94</v>
      </c>
      <c r="T74" s="43">
        <v>5625</v>
      </c>
      <c r="U74" s="43">
        <v>1405</v>
      </c>
      <c r="V74" s="43">
        <v>1396</v>
      </c>
      <c r="W74" s="43">
        <v>681</v>
      </c>
      <c r="X74" s="44">
        <v>68.599999999999994</v>
      </c>
      <c r="Y74" s="49"/>
    </row>
    <row r="75" spans="1:25" x14ac:dyDescent="0.2">
      <c r="A75" s="37" t="s">
        <v>25</v>
      </c>
      <c r="B75">
        <v>5</v>
      </c>
      <c r="C75">
        <v>11</v>
      </c>
      <c r="D75">
        <v>72</v>
      </c>
      <c r="E75">
        <v>7</v>
      </c>
      <c r="F75">
        <v>26</v>
      </c>
      <c r="G75">
        <v>61</v>
      </c>
      <c r="H75">
        <v>365</v>
      </c>
      <c r="I75">
        <v>53</v>
      </c>
      <c r="J75" s="49">
        <v>1</v>
      </c>
      <c r="K75" s="49">
        <v>0.9</v>
      </c>
      <c r="L75" s="52">
        <v>1.9</v>
      </c>
      <c r="M75" s="43">
        <v>319</v>
      </c>
      <c r="N75" s="44">
        <v>63.8</v>
      </c>
      <c r="O75" s="44">
        <v>78.900000000000006</v>
      </c>
      <c r="P75" s="43">
        <v>2543</v>
      </c>
      <c r="Q75" s="44">
        <v>36.33</v>
      </c>
      <c r="R75" s="43">
        <v>4492</v>
      </c>
      <c r="S75" s="44">
        <v>85.29</v>
      </c>
      <c r="T75" s="43">
        <v>3622</v>
      </c>
      <c r="U75" s="43">
        <v>5016</v>
      </c>
      <c r="V75" s="43">
        <v>1251</v>
      </c>
      <c r="W75" s="43">
        <v>186</v>
      </c>
      <c r="X75" s="44">
        <v>16.68</v>
      </c>
      <c r="Y75" s="49"/>
    </row>
    <row r="76" spans="1:25" x14ac:dyDescent="0.2">
      <c r="A76" s="37" t="s">
        <v>26</v>
      </c>
      <c r="B76">
        <v>5</v>
      </c>
      <c r="C76">
        <v>11</v>
      </c>
      <c r="D76">
        <v>46</v>
      </c>
      <c r="E76">
        <v>12</v>
      </c>
      <c r="F76">
        <v>37</v>
      </c>
      <c r="G76">
        <v>20</v>
      </c>
      <c r="H76">
        <v>156</v>
      </c>
      <c r="I76">
        <v>98</v>
      </c>
      <c r="J76" s="49">
        <v>0.2</v>
      </c>
      <c r="K76" s="49">
        <v>1.1000000000000001</v>
      </c>
      <c r="L76" s="52">
        <v>1.8</v>
      </c>
      <c r="M76" s="43">
        <v>442</v>
      </c>
      <c r="N76" s="44">
        <v>93.5</v>
      </c>
      <c r="O76" s="44">
        <v>75.349999999999994</v>
      </c>
      <c r="P76" s="43">
        <v>1606</v>
      </c>
      <c r="Q76" s="44">
        <v>42.31</v>
      </c>
      <c r="R76" s="43">
        <v>3423</v>
      </c>
      <c r="S76" s="44">
        <v>1.81</v>
      </c>
      <c r="T76" s="43">
        <v>2468</v>
      </c>
      <c r="U76" s="43">
        <v>2254</v>
      </c>
      <c r="V76" s="43">
        <v>3992</v>
      </c>
      <c r="W76" s="43">
        <v>898</v>
      </c>
      <c r="X76" s="44">
        <v>42.28</v>
      </c>
      <c r="Y76" s="49"/>
    </row>
    <row r="77" spans="1:25" x14ac:dyDescent="0.2">
      <c r="A77" s="37" t="s">
        <v>27</v>
      </c>
      <c r="B77">
        <v>3</v>
      </c>
      <c r="C77">
        <v>6</v>
      </c>
      <c r="D77">
        <v>81</v>
      </c>
      <c r="E77">
        <v>17</v>
      </c>
      <c r="F77">
        <v>44</v>
      </c>
      <c r="G77">
        <v>32</v>
      </c>
      <c r="H77">
        <v>147</v>
      </c>
      <c r="I77">
        <v>121</v>
      </c>
      <c r="J77" s="49">
        <v>0.3</v>
      </c>
      <c r="K77" s="49">
        <v>0.1</v>
      </c>
      <c r="L77" s="52">
        <v>1.9</v>
      </c>
      <c r="M77" s="43">
        <v>905</v>
      </c>
      <c r="N77" s="44">
        <v>97.95</v>
      </c>
      <c r="O77" s="44">
        <v>31.15</v>
      </c>
      <c r="P77" s="43">
        <v>3073</v>
      </c>
      <c r="Q77" s="44">
        <v>46.97</v>
      </c>
      <c r="R77" s="43">
        <v>5652</v>
      </c>
      <c r="S77" s="44">
        <v>39.54</v>
      </c>
      <c r="T77" s="43">
        <v>5666</v>
      </c>
      <c r="U77" s="43">
        <v>2499</v>
      </c>
      <c r="V77" s="43">
        <v>1288</v>
      </c>
      <c r="W77" s="43">
        <v>169</v>
      </c>
      <c r="X77" s="44">
        <v>81.069999999999993</v>
      </c>
      <c r="Y77" s="49"/>
    </row>
    <row r="78" spans="1:25" x14ac:dyDescent="0.2">
      <c r="A78" s="37" t="s">
        <v>28</v>
      </c>
      <c r="B78">
        <v>7</v>
      </c>
      <c r="C78">
        <v>18</v>
      </c>
      <c r="D78">
        <v>16</v>
      </c>
      <c r="E78">
        <v>12</v>
      </c>
      <c r="F78">
        <v>28</v>
      </c>
      <c r="G78">
        <v>100</v>
      </c>
      <c r="H78">
        <v>456</v>
      </c>
      <c r="I78">
        <v>147</v>
      </c>
      <c r="J78" s="49">
        <v>0.3</v>
      </c>
      <c r="K78" s="49">
        <v>0.1</v>
      </c>
      <c r="L78" s="52">
        <v>1.8</v>
      </c>
      <c r="M78" s="43">
        <v>225</v>
      </c>
      <c r="N78" s="44">
        <v>32.1</v>
      </c>
      <c r="O78" s="44">
        <v>62.15</v>
      </c>
      <c r="P78" s="43">
        <v>5747</v>
      </c>
      <c r="Q78" s="44">
        <v>67.38</v>
      </c>
      <c r="R78" s="43">
        <v>2208</v>
      </c>
      <c r="S78" s="44">
        <v>26.79</v>
      </c>
      <c r="T78" s="43">
        <v>1645</v>
      </c>
      <c r="U78" s="43">
        <v>2636</v>
      </c>
      <c r="V78" s="43">
        <v>8183</v>
      </c>
      <c r="W78" s="43">
        <v>208</v>
      </c>
      <c r="X78" s="44">
        <v>11.47</v>
      </c>
      <c r="Y78" s="49"/>
    </row>
    <row r="79" spans="1:25" x14ac:dyDescent="0.2">
      <c r="A79" s="37" t="s">
        <v>29</v>
      </c>
      <c r="B79">
        <v>1</v>
      </c>
      <c r="C79">
        <v>12</v>
      </c>
      <c r="D79">
        <v>40</v>
      </c>
      <c r="E79">
        <v>8</v>
      </c>
      <c r="F79">
        <v>24</v>
      </c>
      <c r="G79">
        <v>74</v>
      </c>
      <c r="H79">
        <v>50</v>
      </c>
      <c r="I79">
        <v>104</v>
      </c>
      <c r="J79" s="49">
        <v>0.1</v>
      </c>
      <c r="K79" s="49">
        <v>0.9</v>
      </c>
      <c r="L79" s="52">
        <v>2.7</v>
      </c>
      <c r="M79" s="43">
        <v>190</v>
      </c>
      <c r="N79" s="44">
        <v>30.36</v>
      </c>
      <c r="O79" s="44">
        <v>90.1</v>
      </c>
      <c r="P79" s="43">
        <v>3032</v>
      </c>
      <c r="Q79" s="44">
        <v>93.93</v>
      </c>
      <c r="R79" s="43">
        <v>5841</v>
      </c>
      <c r="S79" s="44">
        <v>98.97</v>
      </c>
      <c r="T79" s="43">
        <v>2871</v>
      </c>
      <c r="U79" s="43">
        <v>4611</v>
      </c>
      <c r="V79" s="43">
        <v>6398</v>
      </c>
      <c r="W79" s="43">
        <v>860</v>
      </c>
      <c r="X79" s="44">
        <v>7.62</v>
      </c>
      <c r="Y79" s="49"/>
    </row>
    <row r="80" spans="1:25" x14ac:dyDescent="0.2">
      <c r="A80" s="37" t="s">
        <v>30</v>
      </c>
      <c r="B80">
        <v>4</v>
      </c>
      <c r="C80">
        <v>46</v>
      </c>
      <c r="D80">
        <v>79</v>
      </c>
      <c r="E80">
        <v>7</v>
      </c>
      <c r="F80">
        <v>77</v>
      </c>
      <c r="G80">
        <v>57</v>
      </c>
      <c r="H80">
        <v>133</v>
      </c>
      <c r="I80">
        <v>180</v>
      </c>
      <c r="J80" s="49">
        <v>1.1000000000000001</v>
      </c>
      <c r="K80" s="49">
        <v>0.4</v>
      </c>
      <c r="L80" s="52">
        <v>2</v>
      </c>
      <c r="M80" s="43">
        <v>377</v>
      </c>
      <c r="N80" s="44">
        <v>79.150000000000006</v>
      </c>
      <c r="O80" s="44">
        <v>31.1</v>
      </c>
      <c r="P80" s="43">
        <v>2855</v>
      </c>
      <c r="Q80" s="44">
        <v>74.7</v>
      </c>
      <c r="R80" s="43">
        <v>4354</v>
      </c>
      <c r="S80" s="44">
        <v>58.6</v>
      </c>
      <c r="T80" s="43">
        <v>5133</v>
      </c>
      <c r="U80" s="43">
        <v>2572</v>
      </c>
      <c r="V80" s="43">
        <v>4359</v>
      </c>
      <c r="W80" s="43">
        <v>684</v>
      </c>
      <c r="X80" s="44">
        <v>92.17</v>
      </c>
      <c r="Y80" s="49"/>
    </row>
    <row r="81" spans="1:25" x14ac:dyDescent="0.2">
      <c r="A81" s="37" t="s">
        <v>31</v>
      </c>
      <c r="B81">
        <v>2</v>
      </c>
      <c r="C81">
        <v>17</v>
      </c>
      <c r="D81">
        <v>76</v>
      </c>
      <c r="E81">
        <v>5</v>
      </c>
      <c r="F81">
        <v>13</v>
      </c>
      <c r="G81">
        <v>44</v>
      </c>
      <c r="H81">
        <v>342</v>
      </c>
      <c r="I81">
        <v>97</v>
      </c>
      <c r="J81" s="49">
        <v>0.5</v>
      </c>
      <c r="K81" s="49">
        <v>1.1000000000000001</v>
      </c>
      <c r="L81" s="52">
        <v>2</v>
      </c>
      <c r="M81" s="43">
        <v>311</v>
      </c>
      <c r="N81" s="44">
        <v>81.209999999999994</v>
      </c>
      <c r="O81" s="44">
        <v>23.21</v>
      </c>
      <c r="P81" s="43">
        <v>5686</v>
      </c>
      <c r="Q81" s="44">
        <v>17.47</v>
      </c>
      <c r="R81" s="43">
        <v>1022</v>
      </c>
      <c r="S81" s="44">
        <v>18.170000000000002</v>
      </c>
      <c r="T81" s="43">
        <v>3528</v>
      </c>
      <c r="U81" s="43">
        <v>4241</v>
      </c>
      <c r="V81" s="43">
        <v>1847</v>
      </c>
      <c r="W81" s="43">
        <v>818</v>
      </c>
      <c r="X81" s="44">
        <v>80.12</v>
      </c>
      <c r="Y81" s="49"/>
    </row>
    <row r="82" spans="1:25" x14ac:dyDescent="0.2">
      <c r="A82" s="37" t="s">
        <v>32</v>
      </c>
      <c r="B82">
        <v>5</v>
      </c>
      <c r="C82">
        <v>31</v>
      </c>
      <c r="D82">
        <v>90</v>
      </c>
      <c r="E82">
        <v>16</v>
      </c>
      <c r="F82">
        <v>74</v>
      </c>
      <c r="G82">
        <v>11</v>
      </c>
      <c r="H82">
        <v>302</v>
      </c>
      <c r="I82">
        <v>36</v>
      </c>
      <c r="J82" s="49">
        <v>0.2</v>
      </c>
      <c r="K82" s="49">
        <v>0.2</v>
      </c>
      <c r="L82" s="52">
        <v>2</v>
      </c>
      <c r="M82" s="43">
        <v>230</v>
      </c>
      <c r="N82" s="44">
        <v>20.13</v>
      </c>
      <c r="O82" s="44">
        <v>64.94</v>
      </c>
      <c r="P82" s="43">
        <v>6256</v>
      </c>
      <c r="Q82" s="44">
        <v>80.63</v>
      </c>
      <c r="R82" s="43">
        <v>6712</v>
      </c>
      <c r="S82" s="44">
        <v>18.32</v>
      </c>
      <c r="T82" s="43">
        <v>3271</v>
      </c>
      <c r="U82" s="43">
        <v>3914</v>
      </c>
      <c r="V82" s="43">
        <v>1462</v>
      </c>
      <c r="W82" s="43">
        <v>39</v>
      </c>
      <c r="X82" s="44">
        <v>18.13</v>
      </c>
      <c r="Y82" s="49"/>
    </row>
    <row r="83" spans="1:25" x14ac:dyDescent="0.2">
      <c r="A83" s="37" t="s">
        <v>33</v>
      </c>
      <c r="B83">
        <v>9</v>
      </c>
      <c r="C83">
        <v>37</v>
      </c>
      <c r="D83">
        <v>87</v>
      </c>
      <c r="E83">
        <v>19</v>
      </c>
      <c r="F83">
        <v>70</v>
      </c>
      <c r="G83">
        <v>46</v>
      </c>
      <c r="H83">
        <v>398</v>
      </c>
      <c r="I83">
        <v>38</v>
      </c>
      <c r="J83" s="49">
        <v>0.6</v>
      </c>
      <c r="K83" s="49">
        <v>0.7</v>
      </c>
      <c r="L83" s="52">
        <v>2.1</v>
      </c>
      <c r="M83" s="43">
        <v>193</v>
      </c>
      <c r="N83" s="44">
        <v>20.81</v>
      </c>
      <c r="O83" s="44">
        <v>80.05</v>
      </c>
      <c r="P83" s="43">
        <v>1639</v>
      </c>
      <c r="Q83" s="44">
        <v>35.619999999999997</v>
      </c>
      <c r="R83" s="43">
        <v>2745</v>
      </c>
      <c r="S83" s="44">
        <v>44.36</v>
      </c>
      <c r="T83" s="43">
        <v>2318</v>
      </c>
      <c r="U83" s="43">
        <v>5412</v>
      </c>
      <c r="V83" s="43">
        <v>7553</v>
      </c>
      <c r="W83" s="43">
        <v>409</v>
      </c>
      <c r="X83" s="44">
        <v>83.96</v>
      </c>
      <c r="Y83" s="49"/>
    </row>
    <row r="84" spans="1:25" x14ac:dyDescent="0.2">
      <c r="A84" s="37" t="s">
        <v>34</v>
      </c>
      <c r="B84">
        <v>7</v>
      </c>
      <c r="C84">
        <v>32</v>
      </c>
      <c r="D84">
        <v>84</v>
      </c>
      <c r="E84">
        <v>19</v>
      </c>
      <c r="F84">
        <v>67</v>
      </c>
      <c r="G84">
        <v>15</v>
      </c>
      <c r="H84">
        <v>61</v>
      </c>
      <c r="I84">
        <v>57</v>
      </c>
      <c r="J84" s="49">
        <v>1.4</v>
      </c>
      <c r="K84" s="49">
        <v>0.2</v>
      </c>
      <c r="L84" s="52">
        <v>2.5</v>
      </c>
      <c r="M84" s="43">
        <v>676</v>
      </c>
      <c r="N84" s="44">
        <v>89.19</v>
      </c>
      <c r="O84" s="44">
        <v>88.88</v>
      </c>
      <c r="P84" s="43">
        <v>2155</v>
      </c>
      <c r="Q84" s="44">
        <v>56.4</v>
      </c>
      <c r="R84" s="43">
        <v>4974</v>
      </c>
      <c r="S84" s="44">
        <v>32.08</v>
      </c>
      <c r="T84" s="43">
        <v>1772</v>
      </c>
      <c r="U84" s="43">
        <v>2773</v>
      </c>
      <c r="V84" s="43">
        <v>8945</v>
      </c>
      <c r="W84" s="43">
        <v>345</v>
      </c>
      <c r="X84" s="44">
        <v>20.86</v>
      </c>
      <c r="Y84" s="49"/>
    </row>
    <row r="85" spans="1:25" x14ac:dyDescent="0.2">
      <c r="A85" s="37" t="s">
        <v>35</v>
      </c>
      <c r="B85">
        <v>1</v>
      </c>
      <c r="C85">
        <v>46</v>
      </c>
      <c r="D85">
        <v>16</v>
      </c>
      <c r="E85">
        <v>13</v>
      </c>
      <c r="F85">
        <v>92</v>
      </c>
      <c r="G85">
        <v>59</v>
      </c>
      <c r="H85">
        <v>118</v>
      </c>
      <c r="I85">
        <v>71</v>
      </c>
      <c r="J85" s="49">
        <v>0.8</v>
      </c>
      <c r="K85" s="49">
        <v>0</v>
      </c>
      <c r="L85" s="52">
        <v>2.2000000000000002</v>
      </c>
      <c r="M85" s="43">
        <v>817</v>
      </c>
      <c r="N85" s="44">
        <v>35.69</v>
      </c>
      <c r="O85" s="44">
        <v>65.13</v>
      </c>
      <c r="P85" s="43">
        <v>5360</v>
      </c>
      <c r="Q85" s="44">
        <v>40.119999999999997</v>
      </c>
      <c r="R85" s="43">
        <v>4254</v>
      </c>
      <c r="S85" s="44">
        <v>89.6</v>
      </c>
      <c r="T85" s="43">
        <v>6446</v>
      </c>
      <c r="U85" s="43">
        <v>4641</v>
      </c>
      <c r="V85" s="43">
        <v>6847</v>
      </c>
      <c r="W85" s="43">
        <v>902</v>
      </c>
      <c r="X85" s="44">
        <v>39.93</v>
      </c>
      <c r="Y85" s="49"/>
    </row>
    <row r="86" spans="1:25" x14ac:dyDescent="0.2">
      <c r="A86" s="37" t="s">
        <v>36</v>
      </c>
      <c r="B86">
        <v>3</v>
      </c>
      <c r="C86">
        <v>19</v>
      </c>
      <c r="D86">
        <v>75</v>
      </c>
      <c r="E86">
        <v>11</v>
      </c>
      <c r="F86">
        <v>65</v>
      </c>
      <c r="G86">
        <v>85</v>
      </c>
      <c r="H86">
        <v>452</v>
      </c>
      <c r="I86">
        <v>197</v>
      </c>
      <c r="J86" s="49">
        <v>0.5</v>
      </c>
      <c r="K86" s="49">
        <v>0.4</v>
      </c>
      <c r="L86" s="52">
        <v>2</v>
      </c>
      <c r="M86" s="43">
        <v>114</v>
      </c>
      <c r="N86" s="44">
        <v>2.5299999999999998</v>
      </c>
      <c r="O86" s="44">
        <v>30.36</v>
      </c>
      <c r="P86" s="43">
        <v>2638</v>
      </c>
      <c r="Q86" s="44">
        <v>70.36</v>
      </c>
      <c r="R86" s="43">
        <v>2240</v>
      </c>
      <c r="S86" s="44">
        <v>20.89</v>
      </c>
      <c r="T86" s="43">
        <v>2854</v>
      </c>
      <c r="U86" s="43">
        <v>5804</v>
      </c>
      <c r="V86" s="43">
        <v>7840</v>
      </c>
      <c r="W86" s="43">
        <v>545</v>
      </c>
      <c r="X86" s="44">
        <v>7.95</v>
      </c>
      <c r="Y86" s="49"/>
    </row>
    <row r="87" spans="1:25" x14ac:dyDescent="0.2">
      <c r="A87" s="37" t="s">
        <v>37</v>
      </c>
      <c r="B87">
        <v>8</v>
      </c>
      <c r="C87">
        <v>48</v>
      </c>
      <c r="D87">
        <v>24</v>
      </c>
      <c r="E87">
        <v>20</v>
      </c>
      <c r="F87">
        <v>67</v>
      </c>
      <c r="G87">
        <v>92</v>
      </c>
      <c r="H87">
        <v>153</v>
      </c>
      <c r="I87">
        <v>140</v>
      </c>
      <c r="J87" s="49">
        <v>0.4</v>
      </c>
      <c r="K87" s="49">
        <v>1.4</v>
      </c>
      <c r="L87" s="52">
        <v>3.2</v>
      </c>
      <c r="M87" s="43">
        <v>75</v>
      </c>
      <c r="N87" s="44">
        <v>47.86</v>
      </c>
      <c r="O87" s="44">
        <v>23.95</v>
      </c>
      <c r="P87" s="43">
        <v>6304</v>
      </c>
      <c r="Q87" s="44">
        <v>56.24</v>
      </c>
      <c r="R87" s="43">
        <v>6731</v>
      </c>
      <c r="S87" s="44">
        <v>28.47</v>
      </c>
      <c r="T87" s="43">
        <v>5587</v>
      </c>
      <c r="U87" s="43">
        <v>3311</v>
      </c>
      <c r="V87" s="43">
        <v>8765</v>
      </c>
      <c r="W87" s="43">
        <v>599</v>
      </c>
      <c r="X87" s="44">
        <v>9.64</v>
      </c>
      <c r="Y87" s="49"/>
    </row>
    <row r="88" spans="1:25" x14ac:dyDescent="0.2">
      <c r="A88" s="37" t="s">
        <v>38</v>
      </c>
      <c r="B88">
        <v>4</v>
      </c>
      <c r="C88">
        <v>37</v>
      </c>
      <c r="D88">
        <v>71</v>
      </c>
      <c r="E88">
        <v>20</v>
      </c>
      <c r="F88">
        <v>68</v>
      </c>
      <c r="G88">
        <v>50</v>
      </c>
      <c r="H88">
        <v>146</v>
      </c>
      <c r="I88">
        <v>36</v>
      </c>
      <c r="J88" s="49">
        <v>0.1</v>
      </c>
      <c r="K88" s="49">
        <v>0.2</v>
      </c>
      <c r="L88" s="52">
        <v>1.9</v>
      </c>
      <c r="M88" s="43">
        <v>294</v>
      </c>
      <c r="N88" s="44">
        <v>25.93</v>
      </c>
      <c r="O88" s="44">
        <v>48.81</v>
      </c>
      <c r="P88" s="43">
        <v>2518</v>
      </c>
      <c r="Q88" s="44">
        <v>64.790000000000006</v>
      </c>
      <c r="R88" s="43">
        <v>4773</v>
      </c>
      <c r="S88" s="44">
        <v>58.08</v>
      </c>
      <c r="T88" s="43">
        <v>5433</v>
      </c>
      <c r="U88" s="43">
        <v>5545</v>
      </c>
      <c r="V88" s="43">
        <v>4309</v>
      </c>
      <c r="W88" s="43">
        <v>43</v>
      </c>
      <c r="X88" s="44">
        <v>99.24</v>
      </c>
      <c r="Y88" s="49"/>
    </row>
    <row r="89" spans="1:25" x14ac:dyDescent="0.2">
      <c r="A89" s="37" t="s">
        <v>39</v>
      </c>
      <c r="B89">
        <v>9</v>
      </c>
      <c r="C89">
        <v>8</v>
      </c>
      <c r="D89">
        <v>48</v>
      </c>
      <c r="E89">
        <v>18</v>
      </c>
      <c r="F89">
        <v>23</v>
      </c>
      <c r="G89">
        <v>13</v>
      </c>
      <c r="H89">
        <v>40</v>
      </c>
      <c r="I89">
        <v>113</v>
      </c>
      <c r="J89" s="49">
        <v>1</v>
      </c>
      <c r="K89" s="49">
        <v>0.7</v>
      </c>
      <c r="L89" s="52">
        <v>2.1</v>
      </c>
      <c r="M89" s="43">
        <v>263</v>
      </c>
      <c r="N89" s="44">
        <v>5.16</v>
      </c>
      <c r="O89" s="44">
        <v>46.18</v>
      </c>
      <c r="P89" s="43">
        <v>5088</v>
      </c>
      <c r="Q89" s="44">
        <v>91.9</v>
      </c>
      <c r="R89" s="43">
        <v>4492</v>
      </c>
      <c r="S89" s="44">
        <v>5.18</v>
      </c>
      <c r="T89" s="43">
        <v>6107</v>
      </c>
      <c r="U89" s="43">
        <v>5036</v>
      </c>
      <c r="V89" s="43">
        <v>4874</v>
      </c>
      <c r="W89" s="43">
        <v>973</v>
      </c>
      <c r="X89" s="44">
        <v>87.16</v>
      </c>
      <c r="Y89" s="49"/>
    </row>
    <row r="90" spans="1:25" x14ac:dyDescent="0.2">
      <c r="A90" s="37" t="s">
        <v>40</v>
      </c>
      <c r="B90">
        <v>10</v>
      </c>
      <c r="C90">
        <v>12</v>
      </c>
      <c r="D90">
        <v>68</v>
      </c>
      <c r="E90">
        <v>16</v>
      </c>
      <c r="F90">
        <v>65</v>
      </c>
      <c r="G90">
        <v>30</v>
      </c>
      <c r="H90">
        <v>85</v>
      </c>
      <c r="I90">
        <v>126</v>
      </c>
      <c r="J90" s="49">
        <v>0.7</v>
      </c>
      <c r="K90" s="49">
        <v>0.2</v>
      </c>
      <c r="L90" s="52">
        <v>3.1</v>
      </c>
      <c r="M90" s="43">
        <v>409</v>
      </c>
      <c r="N90" s="44">
        <v>3.85</v>
      </c>
      <c r="O90" s="44">
        <v>79.61</v>
      </c>
      <c r="P90" s="43">
        <v>3669</v>
      </c>
      <c r="Q90" s="44">
        <v>70.5</v>
      </c>
      <c r="R90" s="43">
        <v>5372</v>
      </c>
      <c r="S90" s="44">
        <v>91.63</v>
      </c>
      <c r="T90" s="43">
        <v>5679</v>
      </c>
      <c r="U90" s="43">
        <v>3854</v>
      </c>
      <c r="V90" s="43">
        <v>1789</v>
      </c>
      <c r="W90" s="43">
        <v>490</v>
      </c>
      <c r="X90" s="44">
        <v>47.18</v>
      </c>
      <c r="Y90" s="49"/>
    </row>
    <row r="91" spans="1:25" x14ac:dyDescent="0.2">
      <c r="A91" s="37" t="s">
        <v>41</v>
      </c>
      <c r="B91">
        <v>9</v>
      </c>
      <c r="C91">
        <v>19</v>
      </c>
      <c r="D91">
        <v>59</v>
      </c>
      <c r="E91">
        <v>13</v>
      </c>
      <c r="F91">
        <v>29</v>
      </c>
      <c r="G91">
        <v>25</v>
      </c>
      <c r="H91">
        <v>305</v>
      </c>
      <c r="I91">
        <v>154</v>
      </c>
      <c r="J91" s="49">
        <v>0.8</v>
      </c>
      <c r="K91" s="49">
        <v>0.8</v>
      </c>
      <c r="L91" s="52">
        <v>1.8</v>
      </c>
      <c r="M91" s="43">
        <v>37</v>
      </c>
      <c r="N91" s="44">
        <v>10.74</v>
      </c>
      <c r="O91" s="44">
        <v>56.04</v>
      </c>
      <c r="P91" s="43">
        <v>5647</v>
      </c>
      <c r="Q91" s="44">
        <v>10.4</v>
      </c>
      <c r="R91" s="43">
        <v>3387</v>
      </c>
      <c r="S91" s="44">
        <v>87.28</v>
      </c>
      <c r="T91" s="43">
        <v>6272</v>
      </c>
      <c r="U91" s="43">
        <v>6825</v>
      </c>
      <c r="V91" s="43">
        <v>3949</v>
      </c>
      <c r="W91" s="43">
        <v>46</v>
      </c>
      <c r="X91" s="44">
        <v>59.95</v>
      </c>
      <c r="Y91" s="49"/>
    </row>
    <row r="92" spans="1:25" x14ac:dyDescent="0.2">
      <c r="A92" s="37" t="s">
        <v>42</v>
      </c>
      <c r="B92">
        <v>8</v>
      </c>
      <c r="C92">
        <v>39</v>
      </c>
      <c r="D92">
        <v>38</v>
      </c>
      <c r="E92">
        <v>17</v>
      </c>
      <c r="F92">
        <v>100</v>
      </c>
      <c r="G92">
        <v>84</v>
      </c>
      <c r="H92">
        <v>223</v>
      </c>
      <c r="I92">
        <v>54</v>
      </c>
      <c r="J92" s="49">
        <v>0.3</v>
      </c>
      <c r="K92" s="49">
        <v>1.3</v>
      </c>
      <c r="L92" s="52">
        <v>2</v>
      </c>
      <c r="M92" s="43">
        <v>567</v>
      </c>
      <c r="N92" s="44">
        <v>40.630000000000003</v>
      </c>
      <c r="O92" s="44">
        <v>69.489999999999995</v>
      </c>
      <c r="P92" s="43">
        <v>6210</v>
      </c>
      <c r="Q92" s="44">
        <v>35.75</v>
      </c>
      <c r="R92" s="43">
        <v>3429</v>
      </c>
      <c r="S92" s="44">
        <v>92.42</v>
      </c>
      <c r="T92" s="43">
        <v>2680</v>
      </c>
      <c r="U92" s="43">
        <v>2153</v>
      </c>
      <c r="V92" s="43">
        <v>6448</v>
      </c>
      <c r="W92" s="43">
        <v>745</v>
      </c>
      <c r="X92" s="44">
        <v>58.04</v>
      </c>
      <c r="Y92" s="49"/>
    </row>
    <row r="93" spans="1:25" x14ac:dyDescent="0.2">
      <c r="A93" s="37" t="s">
        <v>43</v>
      </c>
      <c r="B93">
        <v>10</v>
      </c>
      <c r="C93">
        <v>23</v>
      </c>
      <c r="D93">
        <v>77</v>
      </c>
      <c r="E93">
        <v>19</v>
      </c>
      <c r="F93">
        <v>96</v>
      </c>
      <c r="G93">
        <v>99</v>
      </c>
      <c r="H93">
        <v>382</v>
      </c>
      <c r="I93">
        <v>51</v>
      </c>
      <c r="J93" s="49">
        <v>1</v>
      </c>
      <c r="K93" s="49">
        <v>0.1</v>
      </c>
      <c r="L93" s="52">
        <v>2.1</v>
      </c>
      <c r="M93" s="43">
        <v>338</v>
      </c>
      <c r="N93" s="44">
        <v>88.82</v>
      </c>
      <c r="O93" s="44">
        <v>91.33</v>
      </c>
      <c r="P93" s="43">
        <v>3997</v>
      </c>
      <c r="Q93" s="44">
        <v>67.31</v>
      </c>
      <c r="R93" s="43">
        <v>4151</v>
      </c>
      <c r="S93" s="44">
        <v>63.94</v>
      </c>
      <c r="T93" s="43">
        <v>5322</v>
      </c>
      <c r="U93" s="43">
        <v>1604</v>
      </c>
      <c r="V93" s="43">
        <v>6002</v>
      </c>
      <c r="W93" s="43">
        <v>480</v>
      </c>
      <c r="X93" s="44">
        <v>17.559999999999999</v>
      </c>
      <c r="Y93" s="49"/>
    </row>
    <row r="94" spans="1:25" x14ac:dyDescent="0.2">
      <c r="A94" s="37" t="s">
        <v>52</v>
      </c>
      <c r="B94">
        <v>10</v>
      </c>
      <c r="C94">
        <v>41</v>
      </c>
      <c r="D94">
        <v>73</v>
      </c>
      <c r="E94">
        <v>17</v>
      </c>
      <c r="F94">
        <v>58</v>
      </c>
      <c r="G94">
        <v>56</v>
      </c>
      <c r="H94">
        <v>287</v>
      </c>
      <c r="I94">
        <v>88</v>
      </c>
      <c r="J94" s="49">
        <v>1.1000000000000001</v>
      </c>
      <c r="K94" s="49">
        <v>1.5</v>
      </c>
      <c r="L94" s="52">
        <v>2.2999999999999998</v>
      </c>
      <c r="M94" s="43">
        <v>36</v>
      </c>
      <c r="N94" s="44">
        <v>28.32</v>
      </c>
      <c r="O94" s="44">
        <v>81.17</v>
      </c>
      <c r="P94" s="43">
        <v>2698</v>
      </c>
      <c r="Q94" s="44">
        <v>62.82</v>
      </c>
      <c r="R94" s="43">
        <v>6479</v>
      </c>
      <c r="S94" s="44">
        <v>89.77</v>
      </c>
      <c r="T94" s="43">
        <v>2075</v>
      </c>
      <c r="U94" s="43">
        <v>4872</v>
      </c>
      <c r="V94" s="43">
        <v>3799</v>
      </c>
      <c r="W94" s="43">
        <v>753</v>
      </c>
      <c r="X94" s="44">
        <v>25.99</v>
      </c>
      <c r="Y94" s="4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H20" sqref="H20"/>
    </sheetView>
  </sheetViews>
  <sheetFormatPr defaultRowHeight="12.75" x14ac:dyDescent="0.2"/>
  <cols>
    <col min="2" max="2" width="26" bestFit="1" customWidth="1"/>
    <col min="3" max="8" width="26" customWidth="1"/>
    <col min="9" max="9" width="10" customWidth="1"/>
    <col min="10" max="10" width="8" customWidth="1"/>
  </cols>
  <sheetData>
    <row r="1" spans="1:7" x14ac:dyDescent="0.2">
      <c r="A1">
        <v>1</v>
      </c>
      <c r="B1" t="s">
        <v>7</v>
      </c>
      <c r="D1">
        <v>44</v>
      </c>
      <c r="E1">
        <v>98228.000000000015</v>
      </c>
      <c r="F1">
        <f>D1/(E1/1000)</f>
        <v>0.44793745164311599</v>
      </c>
      <c r="G1">
        <f>ROUND(F1,1)</f>
        <v>0.4</v>
      </c>
    </row>
    <row r="2" spans="1:7" x14ac:dyDescent="0.2">
      <c r="A2">
        <v>2</v>
      </c>
      <c r="B2" t="s">
        <v>8</v>
      </c>
      <c r="D2">
        <v>37</v>
      </c>
      <c r="E2">
        <v>97473.000000000058</v>
      </c>
      <c r="F2">
        <f t="shared" ref="F2:F45" si="0">D2/(E2/1000)</f>
        <v>0.37959229735413885</v>
      </c>
      <c r="G2">
        <f t="shared" ref="G2:G45" si="1">ROUND(F2,1)</f>
        <v>0.4</v>
      </c>
    </row>
    <row r="3" spans="1:7" x14ac:dyDescent="0.2">
      <c r="A3">
        <v>3</v>
      </c>
      <c r="B3" t="s">
        <v>9</v>
      </c>
      <c r="D3">
        <v>10</v>
      </c>
      <c r="E3">
        <v>29757</v>
      </c>
      <c r="F3">
        <f t="shared" si="0"/>
        <v>0.33605538192694157</v>
      </c>
      <c r="G3">
        <f t="shared" si="1"/>
        <v>0.3</v>
      </c>
    </row>
    <row r="4" spans="1:7" x14ac:dyDescent="0.2">
      <c r="A4">
        <v>4</v>
      </c>
      <c r="B4" t="s">
        <v>10</v>
      </c>
      <c r="D4">
        <v>42</v>
      </c>
      <c r="E4">
        <v>106781.00000000006</v>
      </c>
      <c r="F4">
        <f t="shared" si="0"/>
        <v>0.39332840112004924</v>
      </c>
      <c r="G4">
        <f t="shared" si="1"/>
        <v>0.4</v>
      </c>
    </row>
    <row r="5" spans="1:7" x14ac:dyDescent="0.2">
      <c r="A5">
        <v>5</v>
      </c>
      <c r="B5" t="s">
        <v>11</v>
      </c>
      <c r="D5">
        <v>17</v>
      </c>
      <c r="E5">
        <v>45772.999999999993</v>
      </c>
      <c r="F5">
        <f t="shared" si="0"/>
        <v>0.37139798571210103</v>
      </c>
      <c r="G5">
        <f t="shared" si="1"/>
        <v>0.4</v>
      </c>
    </row>
    <row r="6" spans="1:7" x14ac:dyDescent="0.2">
      <c r="A6">
        <v>6</v>
      </c>
      <c r="B6" t="s">
        <v>12</v>
      </c>
      <c r="D6">
        <v>21</v>
      </c>
      <c r="E6">
        <v>55652</v>
      </c>
      <c r="F6">
        <f t="shared" si="0"/>
        <v>0.37734492920290374</v>
      </c>
      <c r="G6">
        <f t="shared" si="1"/>
        <v>0.4</v>
      </c>
    </row>
    <row r="7" spans="1:7" x14ac:dyDescent="0.2">
      <c r="A7">
        <v>7</v>
      </c>
      <c r="B7" t="s">
        <v>167</v>
      </c>
      <c r="D7">
        <v>27</v>
      </c>
      <c r="E7">
        <v>205844.00000000003</v>
      </c>
      <c r="F7">
        <f t="shared" si="0"/>
        <v>0.13116729173548899</v>
      </c>
      <c r="G7">
        <f t="shared" si="1"/>
        <v>0.1</v>
      </c>
    </row>
    <row r="8" spans="1:7" x14ac:dyDescent="0.2">
      <c r="A8">
        <v>8</v>
      </c>
      <c r="B8" t="s">
        <v>168</v>
      </c>
      <c r="D8">
        <v>32</v>
      </c>
      <c r="E8">
        <v>66226</v>
      </c>
      <c r="F8">
        <f t="shared" si="0"/>
        <v>0.48319391175671189</v>
      </c>
      <c r="G8">
        <f t="shared" si="1"/>
        <v>0.5</v>
      </c>
    </row>
    <row r="9" spans="1:7" x14ac:dyDescent="0.2">
      <c r="A9">
        <v>9</v>
      </c>
      <c r="B9" t="s">
        <v>169</v>
      </c>
      <c r="D9">
        <v>303</v>
      </c>
      <c r="E9">
        <v>1206587.9999999995</v>
      </c>
      <c r="F9">
        <f t="shared" si="0"/>
        <v>0.25112134382241502</v>
      </c>
      <c r="G9">
        <f t="shared" si="1"/>
        <v>0.3</v>
      </c>
    </row>
    <row r="10" spans="1:7" x14ac:dyDescent="0.2">
      <c r="A10">
        <v>10</v>
      </c>
      <c r="B10" t="s">
        <v>170</v>
      </c>
      <c r="D10">
        <v>97</v>
      </c>
      <c r="E10">
        <v>340258.99999999994</v>
      </c>
      <c r="F10">
        <f t="shared" si="0"/>
        <v>0.28507695608345412</v>
      </c>
      <c r="G10">
        <f t="shared" si="1"/>
        <v>0.3</v>
      </c>
    </row>
    <row r="11" spans="1:7" x14ac:dyDescent="0.2">
      <c r="A11">
        <v>11</v>
      </c>
      <c r="B11" t="s">
        <v>171</v>
      </c>
      <c r="D11">
        <v>87</v>
      </c>
      <c r="E11">
        <v>203313.00000000009</v>
      </c>
      <c r="F11">
        <f t="shared" si="0"/>
        <v>0.42791164362337858</v>
      </c>
      <c r="G11">
        <f t="shared" si="1"/>
        <v>0.4</v>
      </c>
    </row>
    <row r="12" spans="1:7" x14ac:dyDescent="0.2">
      <c r="A12">
        <v>12</v>
      </c>
      <c r="B12" t="s">
        <v>172</v>
      </c>
      <c r="D12">
        <v>72</v>
      </c>
      <c r="E12">
        <v>117325.99999999999</v>
      </c>
      <c r="F12">
        <f t="shared" si="0"/>
        <v>0.61367471830625786</v>
      </c>
      <c r="G12">
        <f t="shared" si="1"/>
        <v>0.6</v>
      </c>
    </row>
    <row r="13" spans="1:7" x14ac:dyDescent="0.2">
      <c r="A13">
        <v>13</v>
      </c>
      <c r="B13" t="s">
        <v>173</v>
      </c>
      <c r="D13">
        <v>163</v>
      </c>
      <c r="E13">
        <v>564114.99999999988</v>
      </c>
      <c r="F13">
        <f t="shared" si="0"/>
        <v>0.28894817546067741</v>
      </c>
      <c r="G13">
        <f t="shared" si="1"/>
        <v>0.3</v>
      </c>
    </row>
    <row r="14" spans="1:7" x14ac:dyDescent="0.2">
      <c r="A14">
        <v>14</v>
      </c>
      <c r="B14" t="s">
        <v>13</v>
      </c>
      <c r="D14">
        <v>33</v>
      </c>
      <c r="E14">
        <v>95913</v>
      </c>
      <c r="F14">
        <f t="shared" si="0"/>
        <v>0.34406180601169811</v>
      </c>
      <c r="G14">
        <f t="shared" si="1"/>
        <v>0.3</v>
      </c>
    </row>
    <row r="15" spans="1:7" x14ac:dyDescent="0.2">
      <c r="A15">
        <v>15</v>
      </c>
      <c r="B15" t="s">
        <v>14</v>
      </c>
      <c r="D15">
        <v>58</v>
      </c>
      <c r="E15">
        <v>148666</v>
      </c>
      <c r="F15">
        <f t="shared" si="0"/>
        <v>0.39013627863802081</v>
      </c>
      <c r="G15">
        <f t="shared" si="1"/>
        <v>0.4</v>
      </c>
    </row>
    <row r="16" spans="1:7" x14ac:dyDescent="0.2">
      <c r="A16">
        <v>16</v>
      </c>
      <c r="B16" t="s">
        <v>15</v>
      </c>
      <c r="D16">
        <v>50</v>
      </c>
      <c r="E16">
        <v>133170.00000000003</v>
      </c>
      <c r="F16">
        <f t="shared" si="0"/>
        <v>0.37545993842457004</v>
      </c>
      <c r="G16">
        <f t="shared" si="1"/>
        <v>0.4</v>
      </c>
    </row>
    <row r="17" spans="1:7" x14ac:dyDescent="0.2">
      <c r="A17">
        <v>17</v>
      </c>
      <c r="B17" t="s">
        <v>16</v>
      </c>
      <c r="D17">
        <v>44</v>
      </c>
      <c r="E17">
        <v>117641.00000000001</v>
      </c>
      <c r="F17">
        <f t="shared" si="0"/>
        <v>0.37401926199199254</v>
      </c>
      <c r="G17">
        <f t="shared" si="1"/>
        <v>0.4</v>
      </c>
    </row>
    <row r="18" spans="1:7" x14ac:dyDescent="0.2">
      <c r="A18">
        <v>18</v>
      </c>
      <c r="B18" t="s">
        <v>17</v>
      </c>
      <c r="D18">
        <v>22</v>
      </c>
      <c r="E18">
        <v>50022</v>
      </c>
      <c r="F18">
        <f t="shared" si="0"/>
        <v>0.43980648514653553</v>
      </c>
      <c r="G18">
        <f t="shared" si="1"/>
        <v>0.4</v>
      </c>
    </row>
    <row r="19" spans="1:7" x14ac:dyDescent="0.2">
      <c r="A19">
        <v>19</v>
      </c>
      <c r="B19" t="s">
        <v>174</v>
      </c>
      <c r="D19">
        <v>43</v>
      </c>
      <c r="E19">
        <v>97987</v>
      </c>
      <c r="F19">
        <f t="shared" si="0"/>
        <v>0.43883372284078503</v>
      </c>
      <c r="G19">
        <f t="shared" si="1"/>
        <v>0.4</v>
      </c>
    </row>
    <row r="20" spans="1:7" x14ac:dyDescent="0.2">
      <c r="A20">
        <v>20</v>
      </c>
      <c r="B20" t="s">
        <v>19</v>
      </c>
      <c r="D20">
        <v>36</v>
      </c>
      <c r="E20">
        <v>84031</v>
      </c>
      <c r="F20">
        <f t="shared" si="0"/>
        <v>0.42841332365436563</v>
      </c>
      <c r="G20">
        <f t="shared" si="1"/>
        <v>0.4</v>
      </c>
    </row>
    <row r="21" spans="1:7" x14ac:dyDescent="0.2">
      <c r="A21">
        <v>21</v>
      </c>
      <c r="B21" t="s">
        <v>20</v>
      </c>
      <c r="D21">
        <v>50</v>
      </c>
      <c r="E21">
        <v>100946.00000000001</v>
      </c>
      <c r="F21">
        <f t="shared" si="0"/>
        <v>0.4953143264715788</v>
      </c>
      <c r="G21">
        <f t="shared" si="1"/>
        <v>0.5</v>
      </c>
    </row>
    <row r="22" spans="1:7" x14ac:dyDescent="0.2">
      <c r="A22">
        <v>22</v>
      </c>
      <c r="B22" t="s">
        <v>21</v>
      </c>
      <c r="D22">
        <v>15</v>
      </c>
      <c r="E22">
        <v>33089.000000000007</v>
      </c>
      <c r="F22">
        <f t="shared" si="0"/>
        <v>0.45332285653842658</v>
      </c>
      <c r="G22">
        <f t="shared" si="1"/>
        <v>0.5</v>
      </c>
    </row>
    <row r="23" spans="1:7" x14ac:dyDescent="0.2">
      <c r="A23">
        <v>23</v>
      </c>
      <c r="B23" t="s">
        <v>22</v>
      </c>
      <c r="D23">
        <v>65</v>
      </c>
      <c r="E23">
        <v>128812.99999999996</v>
      </c>
      <c r="F23">
        <f t="shared" si="0"/>
        <v>0.50460745421657771</v>
      </c>
      <c r="G23">
        <f t="shared" si="1"/>
        <v>0.5</v>
      </c>
    </row>
    <row r="24" spans="1:7" x14ac:dyDescent="0.2">
      <c r="A24">
        <v>24</v>
      </c>
      <c r="B24" t="s">
        <v>23</v>
      </c>
      <c r="D24">
        <v>34</v>
      </c>
      <c r="E24">
        <v>100834</v>
      </c>
      <c r="F24">
        <f t="shared" si="0"/>
        <v>0.33718785330344925</v>
      </c>
      <c r="G24">
        <f t="shared" si="1"/>
        <v>0.3</v>
      </c>
    </row>
    <row r="25" spans="1:7" x14ac:dyDescent="0.2">
      <c r="A25">
        <v>25</v>
      </c>
      <c r="B25" t="s">
        <v>24</v>
      </c>
      <c r="D25">
        <v>25</v>
      </c>
      <c r="E25">
        <v>62428</v>
      </c>
      <c r="F25">
        <f t="shared" si="0"/>
        <v>0.40046133145383483</v>
      </c>
      <c r="G25">
        <f t="shared" si="1"/>
        <v>0.4</v>
      </c>
    </row>
    <row r="26" spans="1:7" x14ac:dyDescent="0.2">
      <c r="A26">
        <v>26</v>
      </c>
      <c r="B26" t="s">
        <v>25</v>
      </c>
      <c r="D26">
        <v>15</v>
      </c>
      <c r="E26">
        <v>91097.999999999971</v>
      </c>
      <c r="F26">
        <f t="shared" si="0"/>
        <v>0.16465784100638878</v>
      </c>
      <c r="G26">
        <f t="shared" si="1"/>
        <v>0.2</v>
      </c>
    </row>
    <row r="27" spans="1:7" x14ac:dyDescent="0.2">
      <c r="A27">
        <v>27</v>
      </c>
      <c r="B27" t="s">
        <v>26</v>
      </c>
      <c r="D27">
        <v>13</v>
      </c>
      <c r="E27">
        <v>59008.000000000007</v>
      </c>
      <c r="F27">
        <f t="shared" si="0"/>
        <v>0.22030911062906722</v>
      </c>
      <c r="G27">
        <f t="shared" si="1"/>
        <v>0.2</v>
      </c>
    </row>
    <row r="28" spans="1:7" x14ac:dyDescent="0.2">
      <c r="A28">
        <v>28</v>
      </c>
      <c r="B28" t="s">
        <v>27</v>
      </c>
      <c r="D28">
        <v>26</v>
      </c>
      <c r="E28">
        <v>68938</v>
      </c>
      <c r="F28">
        <f t="shared" si="0"/>
        <v>0.37715048304273402</v>
      </c>
      <c r="G28">
        <f t="shared" si="1"/>
        <v>0.4</v>
      </c>
    </row>
    <row r="29" spans="1:7" x14ac:dyDescent="0.2">
      <c r="A29">
        <v>29</v>
      </c>
      <c r="B29" t="s">
        <v>28</v>
      </c>
      <c r="D29">
        <v>46</v>
      </c>
      <c r="E29">
        <v>83195.000000000015</v>
      </c>
      <c r="F29">
        <f t="shared" si="0"/>
        <v>0.55291784362040974</v>
      </c>
      <c r="G29">
        <f t="shared" si="1"/>
        <v>0.6</v>
      </c>
    </row>
    <row r="30" spans="1:7" x14ac:dyDescent="0.2">
      <c r="A30">
        <v>30</v>
      </c>
      <c r="B30" t="s">
        <v>29</v>
      </c>
      <c r="D30">
        <v>10</v>
      </c>
      <c r="E30">
        <v>40243.999999999993</v>
      </c>
      <c r="F30">
        <f t="shared" si="0"/>
        <v>0.24848424609879738</v>
      </c>
      <c r="G30">
        <f t="shared" si="1"/>
        <v>0.2</v>
      </c>
    </row>
    <row r="31" spans="1:7" x14ac:dyDescent="0.2">
      <c r="A31">
        <v>31</v>
      </c>
      <c r="B31" t="s">
        <v>30</v>
      </c>
      <c r="D31">
        <v>29</v>
      </c>
      <c r="E31">
        <v>63437</v>
      </c>
      <c r="F31">
        <f t="shared" si="0"/>
        <v>0.45714646026766714</v>
      </c>
      <c r="G31">
        <f t="shared" si="1"/>
        <v>0.5</v>
      </c>
    </row>
    <row r="32" spans="1:7" x14ac:dyDescent="0.2">
      <c r="A32">
        <v>32</v>
      </c>
      <c r="B32" t="s">
        <v>31</v>
      </c>
      <c r="D32">
        <v>35</v>
      </c>
      <c r="E32">
        <v>61475.000000000007</v>
      </c>
      <c r="F32">
        <f t="shared" si="0"/>
        <v>0.56933712891419264</v>
      </c>
      <c r="G32">
        <f t="shared" si="1"/>
        <v>0.6</v>
      </c>
    </row>
    <row r="33" spans="1:7" x14ac:dyDescent="0.2">
      <c r="A33">
        <v>33</v>
      </c>
      <c r="B33" t="s">
        <v>32</v>
      </c>
      <c r="D33">
        <v>28</v>
      </c>
      <c r="E33">
        <v>56019</v>
      </c>
      <c r="F33">
        <f t="shared" si="0"/>
        <v>0.49983041468073336</v>
      </c>
      <c r="G33">
        <f t="shared" si="1"/>
        <v>0.5</v>
      </c>
    </row>
    <row r="34" spans="1:7" x14ac:dyDescent="0.2">
      <c r="A34">
        <v>34</v>
      </c>
      <c r="B34" t="s">
        <v>33</v>
      </c>
      <c r="D34">
        <v>49</v>
      </c>
      <c r="E34">
        <v>122129.99999999997</v>
      </c>
      <c r="F34">
        <f t="shared" si="0"/>
        <v>0.40121182346679779</v>
      </c>
      <c r="G34">
        <f t="shared" si="1"/>
        <v>0.4</v>
      </c>
    </row>
    <row r="35" spans="1:7" x14ac:dyDescent="0.2">
      <c r="A35">
        <v>35</v>
      </c>
      <c r="B35" t="s">
        <v>34</v>
      </c>
      <c r="D35">
        <v>63</v>
      </c>
      <c r="E35">
        <v>129582.99999999997</v>
      </c>
      <c r="F35">
        <f t="shared" si="0"/>
        <v>0.48617488405114878</v>
      </c>
      <c r="G35">
        <f t="shared" si="1"/>
        <v>0.5</v>
      </c>
    </row>
    <row r="36" spans="1:7" x14ac:dyDescent="0.2">
      <c r="A36">
        <v>36</v>
      </c>
      <c r="B36" t="s">
        <v>35</v>
      </c>
      <c r="D36">
        <v>9</v>
      </c>
      <c r="E36">
        <v>39314.000000000007</v>
      </c>
      <c r="F36">
        <f t="shared" si="0"/>
        <v>0.22892608231164466</v>
      </c>
      <c r="G36">
        <f t="shared" si="1"/>
        <v>0.2</v>
      </c>
    </row>
    <row r="37" spans="1:7" x14ac:dyDescent="0.2">
      <c r="A37">
        <v>37</v>
      </c>
      <c r="B37" t="s">
        <v>36</v>
      </c>
      <c r="D37">
        <v>14</v>
      </c>
      <c r="E37">
        <v>47092.999999999993</v>
      </c>
      <c r="F37">
        <f t="shared" si="0"/>
        <v>0.29728409742424572</v>
      </c>
      <c r="G37">
        <f t="shared" si="1"/>
        <v>0.3</v>
      </c>
    </row>
    <row r="38" spans="1:7" x14ac:dyDescent="0.2">
      <c r="A38">
        <v>38</v>
      </c>
      <c r="B38" t="s">
        <v>37</v>
      </c>
      <c r="D38">
        <v>71</v>
      </c>
      <c r="E38">
        <v>125247.99999999999</v>
      </c>
      <c r="F38">
        <f t="shared" si="0"/>
        <v>0.56687531936637714</v>
      </c>
      <c r="G38">
        <f t="shared" si="1"/>
        <v>0.6</v>
      </c>
    </row>
    <row r="39" spans="1:7" x14ac:dyDescent="0.2">
      <c r="A39">
        <v>39</v>
      </c>
      <c r="B39" t="s">
        <v>38</v>
      </c>
      <c r="D39">
        <v>32</v>
      </c>
      <c r="E39">
        <v>104715</v>
      </c>
      <c r="F39">
        <f t="shared" si="0"/>
        <v>0.30559136704388101</v>
      </c>
      <c r="G39">
        <f t="shared" si="1"/>
        <v>0.3</v>
      </c>
    </row>
    <row r="40" spans="1:7" x14ac:dyDescent="0.2">
      <c r="A40">
        <v>40</v>
      </c>
      <c r="B40" t="s">
        <v>39</v>
      </c>
      <c r="D40">
        <v>32</v>
      </c>
      <c r="E40">
        <v>110619</v>
      </c>
      <c r="F40">
        <f t="shared" si="0"/>
        <v>0.28928122655240057</v>
      </c>
      <c r="G40">
        <f t="shared" si="1"/>
        <v>0.3</v>
      </c>
    </row>
    <row r="41" spans="1:7" x14ac:dyDescent="0.2">
      <c r="A41">
        <v>41</v>
      </c>
      <c r="B41" t="s">
        <v>40</v>
      </c>
      <c r="D41">
        <v>45</v>
      </c>
      <c r="E41">
        <v>124707.00000000001</v>
      </c>
      <c r="F41">
        <f t="shared" si="0"/>
        <v>0.36084582260819359</v>
      </c>
      <c r="G41">
        <f t="shared" si="1"/>
        <v>0.4</v>
      </c>
    </row>
    <row r="42" spans="1:7" x14ac:dyDescent="0.2">
      <c r="A42">
        <v>42</v>
      </c>
      <c r="B42" t="s">
        <v>41</v>
      </c>
      <c r="D42">
        <v>17</v>
      </c>
      <c r="E42">
        <v>39294</v>
      </c>
      <c r="F42">
        <f t="shared" si="0"/>
        <v>0.43263602585636485</v>
      </c>
      <c r="G42">
        <f t="shared" si="1"/>
        <v>0.4</v>
      </c>
    </row>
    <row r="43" spans="1:7" x14ac:dyDescent="0.2">
      <c r="A43">
        <v>43</v>
      </c>
      <c r="B43" t="s">
        <v>42</v>
      </c>
      <c r="D43">
        <v>26</v>
      </c>
      <c r="E43">
        <v>101779</v>
      </c>
      <c r="F43">
        <f t="shared" si="0"/>
        <v>0.25545544758741984</v>
      </c>
      <c r="G43">
        <f t="shared" si="1"/>
        <v>0.3</v>
      </c>
    </row>
    <row r="44" spans="1:7" x14ac:dyDescent="0.2">
      <c r="A44">
        <v>44</v>
      </c>
      <c r="B44" t="s">
        <v>43</v>
      </c>
      <c r="D44">
        <v>7</v>
      </c>
      <c r="E44">
        <v>34090</v>
      </c>
      <c r="F44">
        <f t="shared" si="0"/>
        <v>0.20533880903490759</v>
      </c>
      <c r="G44">
        <f t="shared" si="1"/>
        <v>0.2</v>
      </c>
    </row>
    <row r="45" spans="1:7" x14ac:dyDescent="0.2">
      <c r="C45">
        <v>0.3</v>
      </c>
      <c r="D45">
        <v>1994</v>
      </c>
      <c r="E45">
        <f>SUM(E1:E44)</f>
        <v>5792861</v>
      </c>
      <c r="F45">
        <f t="shared" si="0"/>
        <v>0.34421678683469187</v>
      </c>
      <c r="G45">
        <f t="shared" si="1"/>
        <v>0.3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Q1673"/>
  <sheetViews>
    <sheetView zoomScale="70" zoomScaleNormal="70" workbookViewId="0">
      <selection activeCell="L59" sqref="E59:L60"/>
    </sheetView>
  </sheetViews>
  <sheetFormatPr defaultRowHeight="12.75" x14ac:dyDescent="0.2"/>
  <cols>
    <col min="1" max="1" width="6.42578125" style="30" customWidth="1"/>
    <col min="2" max="2" width="4.85546875" style="30" customWidth="1"/>
    <col min="3" max="3" width="32.140625" bestFit="1" customWidth="1"/>
    <col min="4" max="4" width="94.85546875" customWidth="1"/>
    <col min="5" max="5" width="13.140625" bestFit="1" customWidth="1"/>
    <col min="6" max="7" width="12.5703125" customWidth="1"/>
    <col min="8" max="8" width="27.7109375" customWidth="1"/>
    <col min="9" max="9" width="23" customWidth="1"/>
    <col min="10" max="10" width="9.85546875" customWidth="1"/>
    <col min="11" max="11" width="20.85546875" customWidth="1"/>
    <col min="12" max="12" width="20.85546875" style="157" customWidth="1"/>
    <col min="13" max="13" width="20.85546875" style="30" customWidth="1"/>
    <col min="14" max="14" width="40.42578125" customWidth="1"/>
    <col min="15" max="15" width="17.28515625" bestFit="1" customWidth="1"/>
    <col min="16" max="16" width="33.140625" bestFit="1" customWidth="1"/>
    <col min="17" max="17" width="37.140625" bestFit="1" customWidth="1"/>
  </cols>
  <sheetData>
    <row r="1" spans="1:17" ht="15.75" x14ac:dyDescent="0.2">
      <c r="A1" s="106" t="s">
        <v>125</v>
      </c>
      <c r="B1" s="106" t="s">
        <v>126</v>
      </c>
      <c r="C1" s="60" t="s">
        <v>44</v>
      </c>
      <c r="D1" s="61" t="s">
        <v>65</v>
      </c>
      <c r="E1" s="61" t="s">
        <v>100</v>
      </c>
      <c r="F1" s="62" t="s">
        <v>66</v>
      </c>
      <c r="G1" s="118" t="s">
        <v>117</v>
      </c>
      <c r="H1" s="64" t="s">
        <v>95</v>
      </c>
      <c r="I1" s="64" t="s">
        <v>96</v>
      </c>
      <c r="J1" s="64" t="s">
        <v>101</v>
      </c>
      <c r="K1" s="64" t="s">
        <v>102</v>
      </c>
      <c r="L1" s="153" t="s">
        <v>128</v>
      </c>
      <c r="M1" s="105" t="s">
        <v>122</v>
      </c>
      <c r="N1" s="106" t="s">
        <v>119</v>
      </c>
      <c r="O1" s="106" t="s">
        <v>118</v>
      </c>
      <c r="P1" s="106" t="s">
        <v>120</v>
      </c>
      <c r="Q1" s="106" t="s">
        <v>121</v>
      </c>
    </row>
    <row r="2" spans="1:17" ht="15.75" x14ac:dyDescent="0.25">
      <c r="A2" s="90">
        <v>221</v>
      </c>
      <c r="B2" s="90">
        <v>1</v>
      </c>
      <c r="C2" s="142" t="s">
        <v>7</v>
      </c>
      <c r="D2" s="134" t="s">
        <v>155</v>
      </c>
      <c r="E2" s="136">
        <v>44562</v>
      </c>
      <c r="F2" s="143">
        <v>11</v>
      </c>
      <c r="G2" s="59">
        <v>21</v>
      </c>
      <c r="H2" s="63" t="s">
        <v>97</v>
      </c>
      <c r="I2" s="56">
        <v>24.3</v>
      </c>
      <c r="J2" s="63" t="s">
        <v>103</v>
      </c>
      <c r="K2" s="72">
        <v>235.1</v>
      </c>
      <c r="L2" s="154">
        <v>21</v>
      </c>
      <c r="M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" s="89" t="str">
        <f>CONCATENATE("F","$",Таблица_основная[[#This Row],[Первая строка массива]])</f>
        <v>F$222</v>
      </c>
      <c r="O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2" s="90">
        <v>222</v>
      </c>
      <c r="Q2" s="90">
        <f>Таблица_основная[[#This Row],[Первая строка массива]]+43</f>
        <v>265</v>
      </c>
    </row>
    <row r="3" spans="1:17" ht="15.75" x14ac:dyDescent="0.25">
      <c r="A3" s="90">
        <v>749</v>
      </c>
      <c r="B3" s="90">
        <v>2</v>
      </c>
      <c r="C3" s="53" t="s">
        <v>7</v>
      </c>
      <c r="D3" s="54" t="s">
        <v>164</v>
      </c>
      <c r="E3" s="55">
        <v>44562</v>
      </c>
      <c r="F3" s="56">
        <v>89075</v>
      </c>
      <c r="G3" s="59">
        <v>25</v>
      </c>
      <c r="H3" s="63" t="s">
        <v>97</v>
      </c>
      <c r="I3" s="56">
        <v>116149</v>
      </c>
      <c r="J3" s="63" t="s">
        <v>103</v>
      </c>
      <c r="K3" s="73">
        <v>1712442.1</v>
      </c>
      <c r="L3" s="154">
        <v>21</v>
      </c>
      <c r="M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" s="89" t="str">
        <f>CONCATENATE("F","$",Таблица_основная[[#This Row],[Первая строка массива]])</f>
        <v>F$750</v>
      </c>
      <c r="O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" s="90">
        <v>750</v>
      </c>
      <c r="Q3" s="90">
        <f>Таблица_основная[[#This Row],[Первая строка массива]]+43</f>
        <v>793</v>
      </c>
    </row>
    <row r="4" spans="1:17" ht="15.75" x14ac:dyDescent="0.25">
      <c r="A4" s="90">
        <v>265</v>
      </c>
      <c r="B4" s="90">
        <v>3</v>
      </c>
      <c r="C4" s="53" t="s">
        <v>7</v>
      </c>
      <c r="D4" s="141" t="s">
        <v>156</v>
      </c>
      <c r="E4" s="55">
        <v>44562</v>
      </c>
      <c r="F4" s="57">
        <v>0.1</v>
      </c>
      <c r="G4" s="59">
        <v>4</v>
      </c>
      <c r="H4" s="63" t="s">
        <v>97</v>
      </c>
      <c r="I4" s="57">
        <v>0.2</v>
      </c>
      <c r="J4" s="63" t="s">
        <v>103</v>
      </c>
      <c r="K4" s="67">
        <v>2E-3</v>
      </c>
      <c r="L4" s="155">
        <v>21</v>
      </c>
      <c r="M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" s="89" t="str">
        <f>CONCATENATE("F","$",Таблица_основная[[#This Row],[Первая строка массива]])</f>
        <v>F$266</v>
      </c>
      <c r="O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" s="90">
        <v>266</v>
      </c>
      <c r="Q4" s="90">
        <f>Таблица_основная[[#This Row],[Первая строка массива]]+43</f>
        <v>309</v>
      </c>
    </row>
    <row r="5" spans="1:17" ht="15.75" x14ac:dyDescent="0.25">
      <c r="A5" s="90">
        <v>1</v>
      </c>
      <c r="B5" s="90">
        <v>4</v>
      </c>
      <c r="C5" s="53" t="s">
        <v>7</v>
      </c>
      <c r="D5" s="54" t="s">
        <v>165</v>
      </c>
      <c r="E5" s="55">
        <v>44562</v>
      </c>
      <c r="F5" s="56">
        <v>83</v>
      </c>
      <c r="G5" s="59">
        <v>21</v>
      </c>
      <c r="H5" s="63" t="s">
        <v>97</v>
      </c>
      <c r="I5" s="56">
        <v>154.69999999999999</v>
      </c>
      <c r="J5" s="63" t="s">
        <v>103</v>
      </c>
      <c r="K5" s="74">
        <v>2237.9</v>
      </c>
      <c r="L5" s="154">
        <v>21</v>
      </c>
      <c r="M5" s="97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5" s="89" t="str">
        <f>CONCATENATE("F","$",Таблица_основная[[#This Row],[Первая строка массива]])</f>
        <v>F$2</v>
      </c>
      <c r="O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5" s="90">
        <v>2</v>
      </c>
      <c r="Q5" s="90">
        <f>Таблица_основная[[#This Row],[Первая строка массива]]+43</f>
        <v>45</v>
      </c>
    </row>
    <row r="6" spans="1:17" ht="15.75" x14ac:dyDescent="0.25">
      <c r="A6" s="90">
        <v>793</v>
      </c>
      <c r="B6" s="90">
        <v>5</v>
      </c>
      <c r="C6" s="53" t="s">
        <v>7</v>
      </c>
      <c r="D6" s="54" t="s">
        <v>166</v>
      </c>
      <c r="E6" s="55">
        <v>44562</v>
      </c>
      <c r="F6" s="56">
        <v>1529</v>
      </c>
      <c r="G6" s="59">
        <v>19</v>
      </c>
      <c r="H6" s="63" t="s">
        <v>97</v>
      </c>
      <c r="I6" s="56">
        <v>3901.3</v>
      </c>
      <c r="J6" s="63" t="s">
        <v>103</v>
      </c>
      <c r="K6" s="74">
        <v>44096.6</v>
      </c>
      <c r="L6" s="154">
        <v>21</v>
      </c>
      <c r="M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" s="89" t="str">
        <f>CONCATENATE("F","$",Таблица_основная[[#This Row],[Первая строка массива]])</f>
        <v>F$794</v>
      </c>
      <c r="O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" s="90">
        <v>794</v>
      </c>
      <c r="Q6" s="90">
        <f>Таблица_основная[[#This Row],[Первая строка массива]]+43</f>
        <v>837</v>
      </c>
    </row>
    <row r="7" spans="1:17" ht="15.75" x14ac:dyDescent="0.25">
      <c r="A7" s="90">
        <v>45</v>
      </c>
      <c r="B7" s="90">
        <v>6</v>
      </c>
      <c r="C7" s="53" t="s">
        <v>7</v>
      </c>
      <c r="D7" s="54" t="s">
        <v>157</v>
      </c>
      <c r="E7" s="55">
        <v>44562</v>
      </c>
      <c r="F7" s="56">
        <v>1623</v>
      </c>
      <c r="G7" s="59">
        <v>20</v>
      </c>
      <c r="H7" s="63" t="s">
        <v>97</v>
      </c>
      <c r="I7" s="56">
        <v>4080.4</v>
      </c>
      <c r="J7" s="63" t="s">
        <v>103</v>
      </c>
      <c r="K7" s="68">
        <v>46569.599999999999</v>
      </c>
      <c r="L7" s="155">
        <v>21</v>
      </c>
      <c r="M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" s="89" t="str">
        <f>CONCATENATE("F","$",Таблица_основная[[#This Row],[Первая строка массива]])</f>
        <v>F$46</v>
      </c>
      <c r="O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7" s="90">
        <v>46</v>
      </c>
      <c r="Q7" s="90">
        <f>Таблица_основная[[#This Row],[Первая строка массива]]+43</f>
        <v>89</v>
      </c>
    </row>
    <row r="8" spans="1:17" ht="15.75" x14ac:dyDescent="0.25">
      <c r="A8" s="90">
        <v>397</v>
      </c>
      <c r="B8" s="90">
        <v>7</v>
      </c>
      <c r="C8" s="53" t="s">
        <v>7</v>
      </c>
      <c r="D8" s="141" t="s">
        <v>71</v>
      </c>
      <c r="E8" s="55">
        <v>44562</v>
      </c>
      <c r="F8" s="57">
        <v>18.2</v>
      </c>
      <c r="G8" s="59">
        <v>16</v>
      </c>
      <c r="H8" s="63" t="s">
        <v>97</v>
      </c>
      <c r="I8" s="57">
        <v>35.1</v>
      </c>
      <c r="J8" s="63" t="s">
        <v>103</v>
      </c>
      <c r="K8" s="67">
        <v>27.2</v>
      </c>
      <c r="L8" s="155">
        <v>21</v>
      </c>
      <c r="M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" s="89" t="str">
        <f>CONCATENATE("F","$",Таблица_основная[[#This Row],[Первая строка массива]])</f>
        <v>F$398</v>
      </c>
      <c r="O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" s="90">
        <v>398</v>
      </c>
      <c r="Q8" s="90">
        <f>Таблица_основная[[#This Row],[Первая строка массива]]+43</f>
        <v>441</v>
      </c>
    </row>
    <row r="9" spans="1:17" ht="15.75" x14ac:dyDescent="0.25">
      <c r="A9" s="90">
        <v>309</v>
      </c>
      <c r="B9" s="90">
        <v>8</v>
      </c>
      <c r="C9" s="53" t="s">
        <v>7</v>
      </c>
      <c r="D9" s="54" t="s">
        <v>158</v>
      </c>
      <c r="E9" s="55">
        <v>44562</v>
      </c>
      <c r="F9" s="56">
        <v>193</v>
      </c>
      <c r="G9" s="59">
        <v>15</v>
      </c>
      <c r="H9" s="63" t="s">
        <v>97</v>
      </c>
      <c r="I9" s="56">
        <v>225.2</v>
      </c>
      <c r="J9" s="63" t="s">
        <v>103</v>
      </c>
      <c r="K9" s="67">
        <v>2573.6</v>
      </c>
      <c r="L9" s="155">
        <v>21</v>
      </c>
      <c r="M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" s="89" t="str">
        <f>CONCATENATE("F","$",Таблица_основная[[#This Row],[Первая строка массива]])</f>
        <v>F$310</v>
      </c>
      <c r="O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" s="90">
        <v>310</v>
      </c>
      <c r="Q9" s="90">
        <f>Таблица_основная[[#This Row],[Первая строка массива]]+43</f>
        <v>353</v>
      </c>
    </row>
    <row r="10" spans="1:17" ht="15.75" x14ac:dyDescent="0.25">
      <c r="A10" s="90">
        <v>133</v>
      </c>
      <c r="B10" s="90">
        <v>9</v>
      </c>
      <c r="C10" s="53" t="s">
        <v>7</v>
      </c>
      <c r="D10" s="135" t="s">
        <v>85</v>
      </c>
      <c r="E10" s="55">
        <v>44562</v>
      </c>
      <c r="F10" s="137">
        <v>0.76</v>
      </c>
      <c r="G10" s="138">
        <v>7</v>
      </c>
      <c r="H10" s="63" t="s">
        <v>97</v>
      </c>
      <c r="I10" s="137">
        <v>0</v>
      </c>
      <c r="J10" s="63" t="s">
        <v>103</v>
      </c>
      <c r="K10" s="140" t="s">
        <v>178</v>
      </c>
      <c r="L10" s="156">
        <v>21</v>
      </c>
      <c r="M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" s="89" t="str">
        <f>CONCATENATE("F","$",Таблица_основная[[#This Row],[Первая строка массива]])</f>
        <v>F$134</v>
      </c>
      <c r="O1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0" s="90">
        <v>134</v>
      </c>
      <c r="Q10" s="90">
        <f>Таблица_основная[[#This Row],[Первая строка массива]]+43</f>
        <v>177</v>
      </c>
    </row>
    <row r="11" spans="1:17" ht="15.75" x14ac:dyDescent="0.25">
      <c r="A11" s="90">
        <v>529</v>
      </c>
      <c r="B11" s="90">
        <v>10</v>
      </c>
      <c r="C11" s="53" t="s">
        <v>7</v>
      </c>
      <c r="D11" s="135" t="s">
        <v>86</v>
      </c>
      <c r="E11" s="55">
        <v>44562</v>
      </c>
      <c r="F11" s="137">
        <v>19</v>
      </c>
      <c r="G11" s="138">
        <v>17</v>
      </c>
      <c r="H11" s="63" t="s">
        <v>97</v>
      </c>
      <c r="I11" s="93">
        <v>25.4</v>
      </c>
      <c r="J11" s="63" t="s">
        <v>103</v>
      </c>
      <c r="K11" s="67" t="s">
        <v>178</v>
      </c>
      <c r="L11" s="155">
        <v>21</v>
      </c>
      <c r="M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" s="89" t="str">
        <f>CONCATENATE("F","$",Таблица_основная[[#This Row],[Первая строка массива]])</f>
        <v>F$530</v>
      </c>
      <c r="O1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" s="90">
        <v>530</v>
      </c>
      <c r="Q11" s="90">
        <f>Таблица_основная[[#This Row],[Первая строка массива]]+43</f>
        <v>573</v>
      </c>
    </row>
    <row r="12" spans="1:17" ht="15.75" x14ac:dyDescent="0.25">
      <c r="A12" s="90">
        <v>573</v>
      </c>
      <c r="B12" s="90">
        <v>11</v>
      </c>
      <c r="C12" s="53" t="s">
        <v>7</v>
      </c>
      <c r="D12" s="135" t="s">
        <v>159</v>
      </c>
      <c r="E12" s="55">
        <v>44562</v>
      </c>
      <c r="F12" s="139">
        <v>40</v>
      </c>
      <c r="G12" s="138">
        <v>22</v>
      </c>
      <c r="H12" s="63" t="s">
        <v>97</v>
      </c>
      <c r="I12" s="58">
        <v>62.9</v>
      </c>
      <c r="J12" s="63" t="s">
        <v>103</v>
      </c>
      <c r="K12" s="67" t="s">
        <v>178</v>
      </c>
      <c r="L12" s="155">
        <v>21</v>
      </c>
      <c r="M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" s="89" t="str">
        <f>CONCATENATE("F","$",Таблица_основная[[#This Row],[Первая строка массива]])</f>
        <v>F$574</v>
      </c>
      <c r="O1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" s="90">
        <v>574</v>
      </c>
      <c r="Q12" s="90">
        <f>Таблица_основная[[#This Row],[Первая строка массива]]+43</f>
        <v>617</v>
      </c>
    </row>
    <row r="13" spans="1:17" ht="15.75" x14ac:dyDescent="0.25">
      <c r="A13" s="90">
        <v>661</v>
      </c>
      <c r="B13" s="90">
        <v>12</v>
      </c>
      <c r="C13" s="53" t="s">
        <v>7</v>
      </c>
      <c r="D13" s="135" t="s">
        <v>89</v>
      </c>
      <c r="E13" s="55">
        <v>44562</v>
      </c>
      <c r="F13" s="137">
        <v>27</v>
      </c>
      <c r="G13" s="138">
        <v>13</v>
      </c>
      <c r="H13" s="63" t="s">
        <v>97</v>
      </c>
      <c r="I13" s="93">
        <v>32.1</v>
      </c>
      <c r="J13" s="63" t="s">
        <v>103</v>
      </c>
      <c r="K13" s="67">
        <v>35.9</v>
      </c>
      <c r="L13" s="155">
        <v>21</v>
      </c>
      <c r="M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" s="89" t="str">
        <f>CONCATENATE("F","$",Таблица_основная[[#This Row],[Первая строка массива]])</f>
        <v>F$662</v>
      </c>
      <c r="O1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" s="90">
        <v>662</v>
      </c>
      <c r="Q13" s="90">
        <f>Таблица_основная[[#This Row],[Первая строка массива]]+43</f>
        <v>705</v>
      </c>
    </row>
    <row r="14" spans="1:17" ht="15.75" x14ac:dyDescent="0.25">
      <c r="A14" s="90">
        <v>617</v>
      </c>
      <c r="B14" s="90">
        <v>13</v>
      </c>
      <c r="C14" s="53" t="s">
        <v>7</v>
      </c>
      <c r="D14" s="135" t="s">
        <v>90</v>
      </c>
      <c r="E14" s="55">
        <v>44562</v>
      </c>
      <c r="F14" s="137">
        <v>15</v>
      </c>
      <c r="G14" s="138">
        <v>9</v>
      </c>
      <c r="H14" s="63" t="s">
        <v>97</v>
      </c>
      <c r="I14" s="93">
        <v>13.7</v>
      </c>
      <c r="J14" s="63" t="s">
        <v>103</v>
      </c>
      <c r="K14" s="67">
        <v>42.8</v>
      </c>
      <c r="L14" s="155">
        <v>21</v>
      </c>
      <c r="M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" s="89" t="str">
        <f>CONCATENATE("F","$",Таблица_основная[[#This Row],[Первая строка массива]])</f>
        <v>F$618</v>
      </c>
      <c r="O1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" s="90">
        <v>618</v>
      </c>
      <c r="Q14" s="90">
        <f>Таблица_основная[[#This Row],[Первая строка массива]]+43</f>
        <v>661</v>
      </c>
    </row>
    <row r="15" spans="1:17" ht="15.75" x14ac:dyDescent="0.25">
      <c r="A15" s="90">
        <v>705</v>
      </c>
      <c r="B15" s="90">
        <v>14</v>
      </c>
      <c r="C15" s="53" t="s">
        <v>7</v>
      </c>
      <c r="D15" s="158" t="s">
        <v>160</v>
      </c>
      <c r="E15" s="55">
        <v>44562</v>
      </c>
      <c r="F15" s="139">
        <v>0.4</v>
      </c>
      <c r="G15" s="138">
        <v>5</v>
      </c>
      <c r="H15" s="63" t="s">
        <v>97</v>
      </c>
      <c r="I15" s="58">
        <v>0</v>
      </c>
      <c r="J15" s="63" t="s">
        <v>103</v>
      </c>
      <c r="K15" s="140" t="s">
        <v>178</v>
      </c>
      <c r="L15" s="156">
        <v>21</v>
      </c>
      <c r="M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5" s="89" t="str">
        <f>CONCATENATE("F","$",Таблица_основная[[#This Row],[Первая строка массива]])</f>
        <v>F$706</v>
      </c>
      <c r="O1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5" s="90">
        <v>706</v>
      </c>
      <c r="Q15" s="90">
        <f>Таблица_основная[[#This Row],[Первая строка массива]]+43</f>
        <v>749</v>
      </c>
    </row>
    <row r="16" spans="1:17" ht="15.75" x14ac:dyDescent="0.25">
      <c r="A16" s="90">
        <v>441</v>
      </c>
      <c r="B16" s="90">
        <v>15</v>
      </c>
      <c r="C16" s="53" t="s">
        <v>7</v>
      </c>
      <c r="D16" s="158" t="s">
        <v>161</v>
      </c>
      <c r="E16" s="55">
        <v>44562</v>
      </c>
      <c r="F16" s="95">
        <v>0.2</v>
      </c>
      <c r="G16" s="90">
        <v>4</v>
      </c>
      <c r="H16" s="63" t="s">
        <v>97</v>
      </c>
      <c r="I16" s="93">
        <v>0.2</v>
      </c>
      <c r="J16" s="63" t="s">
        <v>103</v>
      </c>
      <c r="K16" s="67" t="s">
        <v>178</v>
      </c>
      <c r="L16" s="155">
        <v>21</v>
      </c>
      <c r="M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6" s="89" t="str">
        <f>CONCATENATE("F","$",Таблица_основная[[#This Row],[Первая строка массива]])</f>
        <v>F$442</v>
      </c>
      <c r="O1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" s="90">
        <v>442</v>
      </c>
      <c r="Q16" s="90">
        <f>Таблица_основная[[#This Row],[Первая строка массива]]+43</f>
        <v>485</v>
      </c>
    </row>
    <row r="17" spans="1:17" ht="15.75" x14ac:dyDescent="0.25">
      <c r="A17" s="90">
        <v>485</v>
      </c>
      <c r="B17" s="90">
        <v>16</v>
      </c>
      <c r="C17" s="53" t="s">
        <v>7</v>
      </c>
      <c r="D17" s="158" t="s">
        <v>94</v>
      </c>
      <c r="E17" s="55">
        <v>44562</v>
      </c>
      <c r="F17" s="95">
        <v>1</v>
      </c>
      <c r="G17" s="90">
        <v>8</v>
      </c>
      <c r="H17" s="63" t="s">
        <v>97</v>
      </c>
      <c r="I17" s="95">
        <v>0.6</v>
      </c>
      <c r="J17" s="63" t="s">
        <v>103</v>
      </c>
      <c r="K17" s="67">
        <v>0.2</v>
      </c>
      <c r="L17" s="155">
        <v>21</v>
      </c>
      <c r="M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7" s="89" t="str">
        <f>CONCATENATE("F","$",Таблица_основная[[#This Row],[Первая строка массива]])</f>
        <v>F$486</v>
      </c>
      <c r="O1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7" s="90">
        <v>486</v>
      </c>
      <c r="Q17" s="90">
        <f>Таблица_основная[[#This Row],[Первая строка массива]]+43</f>
        <v>529</v>
      </c>
    </row>
    <row r="18" spans="1:17" ht="15.75" x14ac:dyDescent="0.25">
      <c r="A18" s="90">
        <v>353</v>
      </c>
      <c r="B18" s="90">
        <v>17</v>
      </c>
      <c r="C18" s="53" t="s">
        <v>7</v>
      </c>
      <c r="D18" s="159" t="s">
        <v>162</v>
      </c>
      <c r="E18" s="55">
        <v>44562</v>
      </c>
      <c r="F18" s="146">
        <v>2.2000000000000002</v>
      </c>
      <c r="G18" s="59">
        <v>7</v>
      </c>
      <c r="H18" s="63" t="s">
        <v>97</v>
      </c>
      <c r="I18" s="59">
        <v>1.9</v>
      </c>
      <c r="J18" s="63" t="s">
        <v>103</v>
      </c>
      <c r="K18" s="67">
        <v>1.5</v>
      </c>
      <c r="L18" s="155">
        <v>21</v>
      </c>
      <c r="M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" s="89" t="str">
        <f>CONCATENATE("F","$",Таблица_основная[[#This Row],[Первая строка массива]])</f>
        <v>F$354</v>
      </c>
      <c r="O1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8" s="90">
        <v>354</v>
      </c>
      <c r="Q18" s="90">
        <f>Таблица_основная[[#This Row],[Первая строка массива]]+43</f>
        <v>397</v>
      </c>
    </row>
    <row r="19" spans="1:17" ht="15.75" x14ac:dyDescent="0.25">
      <c r="A19" s="90">
        <v>89</v>
      </c>
      <c r="B19" s="90">
        <v>18</v>
      </c>
      <c r="C19" s="53" t="s">
        <v>7</v>
      </c>
      <c r="D19" s="59" t="s">
        <v>83</v>
      </c>
      <c r="E19" s="55">
        <v>44562</v>
      </c>
      <c r="F19" s="92">
        <v>0</v>
      </c>
      <c r="G19" s="96">
        <v>6</v>
      </c>
      <c r="H19" s="63" t="s">
        <v>97</v>
      </c>
      <c r="I19" s="92">
        <v>1.1000000000000001</v>
      </c>
      <c r="J19" s="63" t="s">
        <v>103</v>
      </c>
      <c r="K19" s="67">
        <v>30.3</v>
      </c>
      <c r="L19" s="155">
        <v>21</v>
      </c>
      <c r="M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9" s="89" t="str">
        <f>CONCATENATE("F","$",Таблица_основная[[#This Row],[Первая строка массива]])</f>
        <v>F$90</v>
      </c>
      <c r="O1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9" s="90">
        <v>90</v>
      </c>
      <c r="Q19" s="90">
        <f>Таблица_основная[[#This Row],[Первая строка массива]]+43</f>
        <v>133</v>
      </c>
    </row>
    <row r="20" spans="1:17" ht="15.75" x14ac:dyDescent="0.25">
      <c r="A20" s="90">
        <v>177</v>
      </c>
      <c r="B20" s="90">
        <v>19</v>
      </c>
      <c r="C20" s="53" t="s">
        <v>7</v>
      </c>
      <c r="D20" s="54" t="s">
        <v>163</v>
      </c>
      <c r="E20" s="55">
        <v>44562</v>
      </c>
      <c r="F20" s="151">
        <v>100</v>
      </c>
      <c r="G20" s="96">
        <v>1</v>
      </c>
      <c r="H20" s="63" t="s">
        <v>97</v>
      </c>
      <c r="I20" s="94">
        <v>99.2</v>
      </c>
      <c r="J20" s="63" t="s">
        <v>103</v>
      </c>
      <c r="K20" s="67" t="s">
        <v>178</v>
      </c>
      <c r="L20" s="155">
        <v>21</v>
      </c>
      <c r="M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0" s="89" t="str">
        <f>CONCATENATE("F","$",Таблица_основная[[#This Row],[Первая строка массива]])</f>
        <v>F$178</v>
      </c>
      <c r="O2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0" s="90">
        <v>178</v>
      </c>
      <c r="Q20" s="90">
        <f>Таблица_основная[[#This Row],[Первая строка массива]]+43</f>
        <v>221</v>
      </c>
    </row>
    <row r="21" spans="1:17" ht="15.75" x14ac:dyDescent="0.25">
      <c r="A21" s="90">
        <v>1057</v>
      </c>
      <c r="B21" s="90">
        <v>20</v>
      </c>
      <c r="C21" s="53" t="s">
        <v>7</v>
      </c>
      <c r="D21" s="128" t="s">
        <v>155</v>
      </c>
      <c r="E21" s="55">
        <v>44927</v>
      </c>
      <c r="F21" s="59">
        <v>11</v>
      </c>
      <c r="G21" s="59">
        <v>19</v>
      </c>
      <c r="H21" s="63" t="s">
        <v>98</v>
      </c>
      <c r="I21" s="59">
        <v>24</v>
      </c>
      <c r="J21" s="63" t="s">
        <v>104</v>
      </c>
      <c r="K21" s="69">
        <v>209.5</v>
      </c>
      <c r="L21" s="154">
        <v>21</v>
      </c>
      <c r="M2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" s="89" t="str">
        <f>CONCATENATE("F","$",Таблица_основная[[#This Row],[Первая строка массива]])</f>
        <v>F$1058</v>
      </c>
      <c r="O2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1" s="90">
        <v>1058</v>
      </c>
      <c r="Q21" s="90">
        <f>Таблица_основная[[#This Row],[Первая строка массива]]+43</f>
        <v>1101</v>
      </c>
    </row>
    <row r="22" spans="1:17" ht="15.75" x14ac:dyDescent="0.25">
      <c r="A22" s="90">
        <v>1585</v>
      </c>
      <c r="B22" s="90">
        <v>21</v>
      </c>
      <c r="C22" s="53" t="s">
        <v>7</v>
      </c>
      <c r="D22" s="128" t="s">
        <v>164</v>
      </c>
      <c r="E22" s="55">
        <v>44927</v>
      </c>
      <c r="F22" s="59">
        <v>98228.000000000015</v>
      </c>
      <c r="G22" s="59">
        <v>21</v>
      </c>
      <c r="H22" s="63" t="s">
        <v>98</v>
      </c>
      <c r="I22" s="59">
        <v>131655.9</v>
      </c>
      <c r="J22" s="63" t="s">
        <v>104</v>
      </c>
      <c r="K22" s="71">
        <v>1645476.7</v>
      </c>
      <c r="L22" s="155">
        <v>21</v>
      </c>
      <c r="M2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" s="89" t="str">
        <f>CONCATENATE("F","$",Таблица_основная[[#This Row],[Первая строка массива]])</f>
        <v>F$1586</v>
      </c>
      <c r="O2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2" s="90">
        <v>1586</v>
      </c>
      <c r="Q22" s="90">
        <f>Таблица_основная[[#This Row],[Первая строка массива]]+43</f>
        <v>1629</v>
      </c>
    </row>
    <row r="23" spans="1:17" ht="15.75" x14ac:dyDescent="0.25">
      <c r="A23" s="90">
        <v>1101</v>
      </c>
      <c r="B23" s="90">
        <v>22</v>
      </c>
      <c r="C23" s="53" t="s">
        <v>7</v>
      </c>
      <c r="D23" s="128" t="s">
        <v>156</v>
      </c>
      <c r="E23" s="55">
        <v>44927</v>
      </c>
      <c r="F23" s="146">
        <v>0.1</v>
      </c>
      <c r="G23" s="59">
        <v>4</v>
      </c>
      <c r="H23" s="63" t="s">
        <v>98</v>
      </c>
      <c r="I23" s="146">
        <v>0.2</v>
      </c>
      <c r="J23" s="63" t="s">
        <v>104</v>
      </c>
      <c r="K23" s="66">
        <v>1E-3</v>
      </c>
      <c r="L23" s="154">
        <v>21</v>
      </c>
      <c r="M2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" s="89" t="str">
        <f>CONCATENATE("F","$",Таблица_основная[[#This Row],[Первая строка массива]])</f>
        <v>F$1102</v>
      </c>
      <c r="O2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3" s="90">
        <v>1102</v>
      </c>
      <c r="Q23" s="90">
        <f>Таблица_основная[[#This Row],[Первая строка массива]]+43</f>
        <v>1145</v>
      </c>
    </row>
    <row r="24" spans="1:17" ht="15.75" x14ac:dyDescent="0.25">
      <c r="A24" s="90">
        <v>837</v>
      </c>
      <c r="B24" s="90">
        <v>23</v>
      </c>
      <c r="C24" s="53" t="s">
        <v>7</v>
      </c>
      <c r="D24" s="128" t="s">
        <v>165</v>
      </c>
      <c r="E24" s="55">
        <v>44927</v>
      </c>
      <c r="F24" s="59">
        <v>79</v>
      </c>
      <c r="G24" s="59">
        <v>18</v>
      </c>
      <c r="H24" s="63" t="s">
        <v>98</v>
      </c>
      <c r="I24" s="59">
        <v>147.19999999999999</v>
      </c>
      <c r="J24" s="63" t="s">
        <v>104</v>
      </c>
      <c r="K24" s="70">
        <v>2015</v>
      </c>
      <c r="L24" s="154">
        <v>21</v>
      </c>
      <c r="M2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" s="89" t="str">
        <f>CONCATENATE("F","$",Таблица_основная[[#This Row],[Первая строка массива]])</f>
        <v>F$838</v>
      </c>
      <c r="O2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4" s="90">
        <v>838</v>
      </c>
      <c r="Q24" s="90">
        <f>Таблица_основная[[#This Row],[Первая строка массива]]+43</f>
        <v>881</v>
      </c>
    </row>
    <row r="25" spans="1:17" ht="15.75" x14ac:dyDescent="0.25">
      <c r="A25" s="90">
        <v>1629</v>
      </c>
      <c r="B25" s="90">
        <v>24</v>
      </c>
      <c r="C25" s="53" t="s">
        <v>7</v>
      </c>
      <c r="D25" s="128" t="s">
        <v>166</v>
      </c>
      <c r="E25" s="55">
        <v>44927</v>
      </c>
      <c r="F25" s="59">
        <v>1637</v>
      </c>
      <c r="G25" s="59">
        <v>20</v>
      </c>
      <c r="H25" s="63" t="s">
        <v>98</v>
      </c>
      <c r="I25" s="59">
        <v>4235.8999999999996</v>
      </c>
      <c r="J25" s="63" t="s">
        <v>104</v>
      </c>
      <c r="K25" s="70">
        <v>45809.4</v>
      </c>
      <c r="L25" s="154">
        <v>21</v>
      </c>
      <c r="M2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" s="89" t="str">
        <f>CONCATENATE("F","$",Таблица_основная[[#This Row],[Первая строка массива]])</f>
        <v>F$1630</v>
      </c>
      <c r="O2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5" s="90">
        <v>1630</v>
      </c>
      <c r="Q25" s="90">
        <f>Таблица_основная[[#This Row],[Первая строка массива]]+43</f>
        <v>1673</v>
      </c>
    </row>
    <row r="26" spans="1:17" ht="15.75" x14ac:dyDescent="0.25">
      <c r="A26" s="90">
        <v>881</v>
      </c>
      <c r="B26" s="90">
        <v>25</v>
      </c>
      <c r="C26" s="53" t="s">
        <v>7</v>
      </c>
      <c r="D26" s="128" t="s">
        <v>157</v>
      </c>
      <c r="E26" s="55">
        <v>44927</v>
      </c>
      <c r="F26" s="59">
        <v>1727</v>
      </c>
      <c r="G26" s="59">
        <v>20</v>
      </c>
      <c r="H26" s="63" t="s">
        <v>98</v>
      </c>
      <c r="I26" s="59">
        <v>4407.1000000000004</v>
      </c>
      <c r="J26" s="63" t="s">
        <v>104</v>
      </c>
      <c r="K26" s="67">
        <v>48033.8</v>
      </c>
      <c r="L26" s="155">
        <v>21</v>
      </c>
      <c r="M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" s="89" t="str">
        <f>CONCATENATE("F","$",Таблица_основная[[#This Row],[Первая строка массива]])</f>
        <v>F$882</v>
      </c>
      <c r="O2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6" s="90">
        <v>882</v>
      </c>
      <c r="Q26" s="90">
        <f>Таблица_основная[[#This Row],[Первая строка массива]]+43</f>
        <v>925</v>
      </c>
    </row>
    <row r="27" spans="1:17" ht="15.75" x14ac:dyDescent="0.25">
      <c r="A27" s="90">
        <v>1233</v>
      </c>
      <c r="B27" s="90">
        <v>26</v>
      </c>
      <c r="C27" s="53" t="s">
        <v>7</v>
      </c>
      <c r="D27" s="128" t="s">
        <v>71</v>
      </c>
      <c r="E27" s="55">
        <v>44927</v>
      </c>
      <c r="F27" s="146">
        <v>17.600000000000001</v>
      </c>
      <c r="G27" s="59">
        <v>23</v>
      </c>
      <c r="H27" s="63" t="s">
        <v>98</v>
      </c>
      <c r="I27" s="146">
        <v>33.5</v>
      </c>
      <c r="J27" s="63" t="s">
        <v>104</v>
      </c>
      <c r="K27" s="67">
        <v>29.2</v>
      </c>
      <c r="L27" s="155">
        <v>21</v>
      </c>
      <c r="M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" s="89" t="str">
        <f>CONCATENATE("F","$",Таблица_основная[[#This Row],[Первая строка массива]])</f>
        <v>F$1234</v>
      </c>
      <c r="O2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7" s="90">
        <v>1234</v>
      </c>
      <c r="Q27" s="90">
        <f>Таблица_основная[[#This Row],[Первая строка массива]]+43</f>
        <v>1277</v>
      </c>
    </row>
    <row r="28" spans="1:17" ht="15.75" x14ac:dyDescent="0.25">
      <c r="A28" s="90">
        <v>1145</v>
      </c>
      <c r="B28" s="90">
        <v>27</v>
      </c>
      <c r="C28" s="53" t="s">
        <v>7</v>
      </c>
      <c r="D28" s="128" t="s">
        <v>158</v>
      </c>
      <c r="E28" s="55">
        <v>44927</v>
      </c>
      <c r="F28" s="59">
        <v>135</v>
      </c>
      <c r="G28" s="59">
        <v>19</v>
      </c>
      <c r="H28" s="63" t="s">
        <v>98</v>
      </c>
      <c r="I28" s="59">
        <v>183.4</v>
      </c>
      <c r="J28" s="63" t="s">
        <v>104</v>
      </c>
      <c r="K28" s="67">
        <v>2563.9</v>
      </c>
      <c r="L28" s="155">
        <v>21</v>
      </c>
      <c r="M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" s="89" t="str">
        <f>CONCATENATE("F","$",Таблица_основная[[#This Row],[Первая строка массива]])</f>
        <v>F$1146</v>
      </c>
      <c r="O2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8" s="90">
        <v>1146</v>
      </c>
      <c r="Q28" s="90">
        <f>Таблица_основная[[#This Row],[Первая строка массива]]+43</f>
        <v>1189</v>
      </c>
    </row>
    <row r="29" spans="1:17" ht="15.75" x14ac:dyDescent="0.25">
      <c r="A29" s="90">
        <v>969</v>
      </c>
      <c r="B29" s="90">
        <v>28</v>
      </c>
      <c r="C29" s="53" t="s">
        <v>7</v>
      </c>
      <c r="D29" s="145" t="s">
        <v>85</v>
      </c>
      <c r="E29" s="55">
        <v>44927</v>
      </c>
      <c r="F29" s="93">
        <v>0.72</v>
      </c>
      <c r="G29" s="90">
        <v>10</v>
      </c>
      <c r="H29" s="63" t="s">
        <v>98</v>
      </c>
      <c r="I29" s="137">
        <v>0</v>
      </c>
      <c r="J29" s="63" t="s">
        <v>104</v>
      </c>
      <c r="K29" s="140" t="s">
        <v>178</v>
      </c>
      <c r="L29" s="156">
        <v>21</v>
      </c>
      <c r="M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" s="89" t="str">
        <f>CONCATENATE("F","$",Таблица_основная[[#This Row],[Первая строка массива]])</f>
        <v>F$970</v>
      </c>
      <c r="O2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9" s="90">
        <v>970</v>
      </c>
      <c r="Q29" s="90">
        <f>Таблица_основная[[#This Row],[Первая строка массива]]+43</f>
        <v>1013</v>
      </c>
    </row>
    <row r="30" spans="1:17" ht="15.75" x14ac:dyDescent="0.25">
      <c r="A30" s="90">
        <v>1365</v>
      </c>
      <c r="B30" s="90">
        <v>29</v>
      </c>
      <c r="C30" s="53" t="s">
        <v>7</v>
      </c>
      <c r="D30" s="144" t="s">
        <v>86</v>
      </c>
      <c r="E30" s="55">
        <v>44927</v>
      </c>
      <c r="F30" s="93">
        <v>22</v>
      </c>
      <c r="G30" s="90">
        <v>14</v>
      </c>
      <c r="H30" s="63" t="s">
        <v>98</v>
      </c>
      <c r="I30" s="93">
        <v>28.3</v>
      </c>
      <c r="J30" s="63" t="s">
        <v>104</v>
      </c>
      <c r="K30" s="67" t="s">
        <v>178</v>
      </c>
      <c r="L30" s="155">
        <v>21</v>
      </c>
      <c r="M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" s="89" t="str">
        <f>CONCATENATE("F","$",Таблица_основная[[#This Row],[Первая строка массива]])</f>
        <v>F$1366</v>
      </c>
      <c r="O3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30" s="90">
        <v>1366</v>
      </c>
      <c r="Q30" s="90">
        <f>Таблица_основная[[#This Row],[Первая строка массива]]+43</f>
        <v>1409</v>
      </c>
    </row>
    <row r="31" spans="1:17" ht="15.75" x14ac:dyDescent="0.25">
      <c r="A31" s="90">
        <v>1409</v>
      </c>
      <c r="B31" s="90">
        <v>30</v>
      </c>
      <c r="C31" s="53" t="s">
        <v>7</v>
      </c>
      <c r="D31" s="144" t="s">
        <v>159</v>
      </c>
      <c r="E31" s="55">
        <v>44927</v>
      </c>
      <c r="F31" s="58">
        <v>22</v>
      </c>
      <c r="G31" s="90">
        <v>14</v>
      </c>
      <c r="H31" s="63" t="s">
        <v>98</v>
      </c>
      <c r="I31" s="58">
        <v>39.1</v>
      </c>
      <c r="J31" s="63" t="s">
        <v>104</v>
      </c>
      <c r="K31" s="67" t="s">
        <v>178</v>
      </c>
      <c r="L31" s="155">
        <v>21</v>
      </c>
      <c r="M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" s="89" t="str">
        <f>CONCATENATE("F","$",Таблица_основная[[#This Row],[Первая строка массива]])</f>
        <v>F$1410</v>
      </c>
      <c r="O3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31" s="90">
        <v>1410</v>
      </c>
      <c r="Q31" s="90">
        <f>Таблица_основная[[#This Row],[Первая строка массива]]+43</f>
        <v>1453</v>
      </c>
    </row>
    <row r="32" spans="1:17" ht="15.75" x14ac:dyDescent="0.25">
      <c r="A32" s="90">
        <v>1497</v>
      </c>
      <c r="B32" s="90">
        <v>31</v>
      </c>
      <c r="C32" s="53" t="s">
        <v>7</v>
      </c>
      <c r="D32" s="144" t="s">
        <v>89</v>
      </c>
      <c r="E32" s="55">
        <v>44927</v>
      </c>
      <c r="F32" s="93">
        <v>31</v>
      </c>
      <c r="G32" s="90">
        <v>21</v>
      </c>
      <c r="H32" s="63" t="s">
        <v>98</v>
      </c>
      <c r="I32" s="93">
        <v>43.2</v>
      </c>
      <c r="J32" s="63" t="s">
        <v>104</v>
      </c>
      <c r="K32" s="67">
        <v>39.299999999999997</v>
      </c>
      <c r="L32" s="155">
        <v>21</v>
      </c>
      <c r="M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32" s="89" t="str">
        <f>CONCATENATE("F","$",Таблица_основная[[#This Row],[Первая строка массива]])</f>
        <v>F$1498</v>
      </c>
      <c r="O3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32" s="90">
        <v>1498</v>
      </c>
      <c r="Q32" s="90">
        <f>Таблица_основная[[#This Row],[Первая строка массива]]+43</f>
        <v>1541</v>
      </c>
    </row>
    <row r="33" spans="1:17" ht="15.75" x14ac:dyDescent="0.25">
      <c r="A33" s="90">
        <v>1453</v>
      </c>
      <c r="B33" s="90">
        <v>32</v>
      </c>
      <c r="C33" s="53" t="s">
        <v>7</v>
      </c>
      <c r="D33" s="152" t="s">
        <v>90</v>
      </c>
      <c r="E33" s="55">
        <v>44927</v>
      </c>
      <c r="F33" s="150">
        <v>13</v>
      </c>
      <c r="G33" s="90">
        <v>2</v>
      </c>
      <c r="H33" s="63" t="s">
        <v>98</v>
      </c>
      <c r="I33" s="150">
        <v>2.2000000000000002</v>
      </c>
      <c r="J33" s="63" t="s">
        <v>104</v>
      </c>
      <c r="K33" s="67">
        <v>31.5</v>
      </c>
      <c r="L33" s="155">
        <v>21</v>
      </c>
      <c r="M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" s="89" t="str">
        <f>CONCATENATE("F","$",Таблица_основная[[#This Row],[Первая строка массива]])</f>
        <v>F$1454</v>
      </c>
      <c r="O3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33" s="90">
        <v>1454</v>
      </c>
      <c r="Q33" s="90">
        <f>Таблица_основная[[#This Row],[Первая строка массива]]+43</f>
        <v>1497</v>
      </c>
    </row>
    <row r="34" spans="1:17" ht="15.75" x14ac:dyDescent="0.25">
      <c r="A34" s="90">
        <v>1541</v>
      </c>
      <c r="B34" s="90">
        <v>33</v>
      </c>
      <c r="C34" s="53" t="s">
        <v>7</v>
      </c>
      <c r="D34" s="144" t="s">
        <v>160</v>
      </c>
      <c r="E34" s="55">
        <v>44927</v>
      </c>
      <c r="F34" s="150">
        <v>0.5</v>
      </c>
      <c r="G34" s="90">
        <v>5</v>
      </c>
      <c r="H34" s="63" t="s">
        <v>98</v>
      </c>
      <c r="I34" s="150">
        <v>0</v>
      </c>
      <c r="J34" s="63" t="s">
        <v>104</v>
      </c>
      <c r="K34" s="140" t="s">
        <v>178</v>
      </c>
      <c r="L34" s="156">
        <v>21</v>
      </c>
      <c r="M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" s="89" t="str">
        <f>CONCATENATE("F","$",Таблица_основная[[#This Row],[Первая строка массива]])</f>
        <v>F$1542</v>
      </c>
      <c r="O3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4" s="90">
        <v>1542</v>
      </c>
      <c r="Q34" s="90">
        <f>Таблица_основная[[#This Row],[Первая строка массива]]+43</f>
        <v>1585</v>
      </c>
    </row>
    <row r="35" spans="1:17" ht="15.75" x14ac:dyDescent="0.25">
      <c r="A35" s="90">
        <v>1277</v>
      </c>
      <c r="B35" s="90">
        <v>34</v>
      </c>
      <c r="C35" s="53" t="s">
        <v>7</v>
      </c>
      <c r="D35" s="144" t="s">
        <v>161</v>
      </c>
      <c r="E35" s="55">
        <v>44927</v>
      </c>
      <c r="F35" s="148">
        <v>0.2</v>
      </c>
      <c r="G35" s="90">
        <v>4</v>
      </c>
      <c r="H35" s="63" t="s">
        <v>98</v>
      </c>
      <c r="I35" s="148">
        <v>0.2</v>
      </c>
      <c r="J35" s="63" t="s">
        <v>104</v>
      </c>
      <c r="K35" s="67" t="s">
        <v>178</v>
      </c>
      <c r="L35" s="155">
        <v>21</v>
      </c>
      <c r="M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35" s="89" t="str">
        <f>CONCATENATE("F","$",Таблица_основная[[#This Row],[Первая строка массива]])</f>
        <v>F$1278</v>
      </c>
      <c r="O3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5" s="90">
        <v>1278</v>
      </c>
      <c r="Q35" s="90">
        <f>Таблица_основная[[#This Row],[Первая строка массива]]+43</f>
        <v>1321</v>
      </c>
    </row>
    <row r="36" spans="1:17" ht="15.75" x14ac:dyDescent="0.25">
      <c r="A36" s="90">
        <v>1321</v>
      </c>
      <c r="B36" s="90">
        <v>35</v>
      </c>
      <c r="C36" s="53" t="s">
        <v>7</v>
      </c>
      <c r="D36" s="144" t="s">
        <v>94</v>
      </c>
      <c r="E36" s="55">
        <v>44927</v>
      </c>
      <c r="F36" s="148">
        <v>0.4</v>
      </c>
      <c r="G36" s="90">
        <v>3</v>
      </c>
      <c r="H36" s="63" t="s">
        <v>98</v>
      </c>
      <c r="I36" s="148">
        <v>0.5</v>
      </c>
      <c r="J36" s="63" t="s">
        <v>104</v>
      </c>
      <c r="K36" s="67">
        <v>0.2</v>
      </c>
      <c r="L36" s="155">
        <v>21</v>
      </c>
      <c r="M3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36" s="89" t="str">
        <f>CONCATENATE("F","$",Таблица_основная[[#This Row],[Первая строка массива]])</f>
        <v>F$1322</v>
      </c>
      <c r="O3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6" s="90">
        <v>1322</v>
      </c>
      <c r="Q36" s="90">
        <f>Таблица_основная[[#This Row],[Первая строка массива]]+43</f>
        <v>1365</v>
      </c>
    </row>
    <row r="37" spans="1:17" ht="15.75" x14ac:dyDescent="0.25">
      <c r="A37" s="90">
        <v>1189</v>
      </c>
      <c r="B37" s="90">
        <v>36</v>
      </c>
      <c r="C37" s="53" t="s">
        <v>7</v>
      </c>
      <c r="D37" s="128" t="s">
        <v>162</v>
      </c>
      <c r="E37" s="55">
        <v>44927</v>
      </c>
      <c r="F37" s="56">
        <v>1.4</v>
      </c>
      <c r="G37" s="59">
        <v>8</v>
      </c>
      <c r="H37" s="63" t="s">
        <v>98</v>
      </c>
      <c r="I37" s="56">
        <v>1.4</v>
      </c>
      <c r="J37" s="63" t="s">
        <v>104</v>
      </c>
      <c r="K37" s="67">
        <v>1.6</v>
      </c>
      <c r="L37" s="155">
        <v>21</v>
      </c>
      <c r="M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" s="89" t="str">
        <f>CONCATENATE("F","$",Таблица_основная[[#This Row],[Первая строка массива]])</f>
        <v>F$1190</v>
      </c>
      <c r="O3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7" s="90">
        <v>1190</v>
      </c>
      <c r="Q37" s="90">
        <f>Таблица_основная[[#This Row],[Первая строка массива]]+43</f>
        <v>1233</v>
      </c>
    </row>
    <row r="38" spans="1:17" ht="15.75" x14ac:dyDescent="0.25">
      <c r="A38" s="90">
        <v>925</v>
      </c>
      <c r="B38" s="90">
        <v>37</v>
      </c>
      <c r="C38" s="53" t="s">
        <v>7</v>
      </c>
      <c r="D38" s="128" t="s">
        <v>83</v>
      </c>
      <c r="E38" s="55">
        <v>44927</v>
      </c>
      <c r="F38" s="149">
        <v>2</v>
      </c>
      <c r="G38" s="96">
        <v>4</v>
      </c>
      <c r="H38" s="63" t="s">
        <v>98</v>
      </c>
      <c r="I38" s="149">
        <v>1.1000000000000001</v>
      </c>
      <c r="J38" s="63" t="s">
        <v>104</v>
      </c>
      <c r="K38" s="67">
        <v>32.1</v>
      </c>
      <c r="L38" s="155">
        <v>21</v>
      </c>
      <c r="M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" s="89" t="str">
        <f>CONCATENATE("F","$",Таблица_основная[[#This Row],[Первая строка массива]])</f>
        <v>F$926</v>
      </c>
      <c r="O3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8" s="90">
        <v>926</v>
      </c>
      <c r="Q38" s="90">
        <f>Таблица_основная[[#This Row],[Первая строка массива]]+43</f>
        <v>969</v>
      </c>
    </row>
    <row r="39" spans="1:17" ht="15.75" x14ac:dyDescent="0.25">
      <c r="A39" s="90">
        <v>1013</v>
      </c>
      <c r="B39" s="90">
        <v>38</v>
      </c>
      <c r="C39" s="53" t="s">
        <v>7</v>
      </c>
      <c r="D39" s="128" t="s">
        <v>163</v>
      </c>
      <c r="E39" s="55">
        <v>44927</v>
      </c>
      <c r="F39" s="151">
        <v>100</v>
      </c>
      <c r="G39" s="96">
        <v>1</v>
      </c>
      <c r="H39" s="63" t="s">
        <v>98</v>
      </c>
      <c r="I39" s="151">
        <v>99.5</v>
      </c>
      <c r="J39" s="63" t="s">
        <v>104</v>
      </c>
      <c r="K39" s="67" t="s">
        <v>178</v>
      </c>
      <c r="L39" s="155">
        <v>21</v>
      </c>
      <c r="M3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9" s="89" t="str">
        <f>CONCATENATE("F","$",Таблица_основная[[#This Row],[Первая строка массива]])</f>
        <v>F$1014</v>
      </c>
      <c r="O3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9" s="90">
        <v>1014</v>
      </c>
      <c r="Q39" s="90">
        <f>Таблица_основная[[#This Row],[Первая строка массива]]+43</f>
        <v>1057</v>
      </c>
    </row>
    <row r="40" spans="1:17" ht="15.75" x14ac:dyDescent="0.25">
      <c r="A40" s="90">
        <v>222</v>
      </c>
      <c r="B40" s="90">
        <v>39</v>
      </c>
      <c r="C40" s="53" t="s">
        <v>8</v>
      </c>
      <c r="D40" s="54" t="s">
        <v>155</v>
      </c>
      <c r="E40" s="55">
        <v>44562</v>
      </c>
      <c r="F40" s="56">
        <v>11</v>
      </c>
      <c r="G40" s="59">
        <v>21</v>
      </c>
      <c r="H40" s="63" t="s">
        <v>97</v>
      </c>
      <c r="I40" s="56">
        <v>24.3</v>
      </c>
      <c r="J40" s="63" t="s">
        <v>103</v>
      </c>
      <c r="K40" s="72">
        <v>235.1</v>
      </c>
      <c r="L40" s="154">
        <v>28</v>
      </c>
      <c r="M4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" s="89" t="str">
        <f>CONCATENATE("F","$",Таблица_основная[[#This Row],[Первая строка массива]])</f>
        <v>F$222</v>
      </c>
      <c r="O4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0" s="90">
        <v>222</v>
      </c>
      <c r="Q40" s="90">
        <f>Таблица_основная[[#This Row],[Первая строка массива]]+43</f>
        <v>265</v>
      </c>
    </row>
    <row r="41" spans="1:17" ht="15.75" x14ac:dyDescent="0.25">
      <c r="A41" s="90">
        <v>750</v>
      </c>
      <c r="B41" s="90">
        <v>40</v>
      </c>
      <c r="C41" s="53" t="s">
        <v>8</v>
      </c>
      <c r="D41" s="59" t="s">
        <v>164</v>
      </c>
      <c r="E41" s="55">
        <v>44562</v>
      </c>
      <c r="F41" s="59">
        <v>96440.000000000029</v>
      </c>
      <c r="G41" s="59">
        <v>22</v>
      </c>
      <c r="H41" s="63" t="s">
        <v>97</v>
      </c>
      <c r="I41" s="59">
        <v>116149</v>
      </c>
      <c r="J41" s="63" t="s">
        <v>103</v>
      </c>
      <c r="K41" s="73">
        <v>1712442.1</v>
      </c>
      <c r="L41" s="154">
        <v>28</v>
      </c>
      <c r="M4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" s="89" t="str">
        <f>CONCATENATE("F","$",Таблица_основная[[#This Row],[Первая строка массива]])</f>
        <v>F$750</v>
      </c>
      <c r="O4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1" s="90">
        <v>750</v>
      </c>
      <c r="Q41" s="90">
        <f>Таблица_основная[[#This Row],[Первая строка массива]]+43</f>
        <v>793</v>
      </c>
    </row>
    <row r="42" spans="1:17" ht="15.75" x14ac:dyDescent="0.25">
      <c r="A42" s="90">
        <v>266</v>
      </c>
      <c r="B42" s="90">
        <v>41</v>
      </c>
      <c r="C42" s="53" t="s">
        <v>8</v>
      </c>
      <c r="D42" s="59" t="s">
        <v>156</v>
      </c>
      <c r="E42" s="55">
        <v>44562</v>
      </c>
      <c r="F42" s="146">
        <v>0.1</v>
      </c>
      <c r="G42" s="59">
        <v>4</v>
      </c>
      <c r="H42" s="63" t="s">
        <v>97</v>
      </c>
      <c r="I42" s="146">
        <v>0.2</v>
      </c>
      <c r="J42" s="63" t="s">
        <v>103</v>
      </c>
      <c r="K42" s="67">
        <v>2E-3</v>
      </c>
      <c r="L42" s="155">
        <v>28</v>
      </c>
      <c r="M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" s="89" t="str">
        <f>CONCATENATE("F","$",Таблица_основная[[#This Row],[Первая строка массива]])</f>
        <v>F$266</v>
      </c>
      <c r="O4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2" s="90">
        <v>266</v>
      </c>
      <c r="Q42" s="90">
        <f>Таблица_основная[[#This Row],[Первая строка массива]]+43</f>
        <v>309</v>
      </c>
    </row>
    <row r="43" spans="1:17" ht="15.75" x14ac:dyDescent="0.25">
      <c r="A43" s="90">
        <v>2</v>
      </c>
      <c r="B43" s="90">
        <v>42</v>
      </c>
      <c r="C43" s="53" t="s">
        <v>8</v>
      </c>
      <c r="D43" s="59" t="s">
        <v>165</v>
      </c>
      <c r="E43" s="98">
        <v>44562</v>
      </c>
      <c r="F43" s="97">
        <v>58</v>
      </c>
      <c r="G43" s="97">
        <v>29</v>
      </c>
      <c r="H43" s="63" t="s">
        <v>97</v>
      </c>
      <c r="I43" s="59">
        <v>154.69999999999999</v>
      </c>
      <c r="J43" s="63" t="s">
        <v>103</v>
      </c>
      <c r="K43" s="74">
        <v>2237.9</v>
      </c>
      <c r="L43" s="154">
        <v>28</v>
      </c>
      <c r="M43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43" s="89" t="str">
        <f>CONCATENATE("F","$",Таблица_основная[[#This Row],[Первая строка массива]])</f>
        <v>F$2</v>
      </c>
      <c r="O4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3" s="90">
        <v>2</v>
      </c>
      <c r="Q43" s="90">
        <f>Таблица_основная[[#This Row],[Первая строка массива]]+43</f>
        <v>45</v>
      </c>
    </row>
    <row r="44" spans="1:17" ht="15.75" x14ac:dyDescent="0.25">
      <c r="A44" s="90">
        <v>794</v>
      </c>
      <c r="B44" s="90">
        <v>43</v>
      </c>
      <c r="C44" s="53" t="s">
        <v>8</v>
      </c>
      <c r="D44" s="59" t="s">
        <v>166</v>
      </c>
      <c r="E44" s="55">
        <v>44562</v>
      </c>
      <c r="F44" s="59">
        <v>1211</v>
      </c>
      <c r="G44" s="59">
        <v>26</v>
      </c>
      <c r="H44" s="63" t="s">
        <v>97</v>
      </c>
      <c r="I44" s="59">
        <v>3901.3</v>
      </c>
      <c r="J44" s="63" t="s">
        <v>103</v>
      </c>
      <c r="K44" s="74">
        <v>44096.6</v>
      </c>
      <c r="L44" s="154">
        <v>28</v>
      </c>
      <c r="M4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" s="89" t="str">
        <f>CONCATENATE("F","$",Таблица_основная[[#This Row],[Первая строка массива]])</f>
        <v>F$794</v>
      </c>
      <c r="O4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44" s="90">
        <v>794</v>
      </c>
      <c r="Q44" s="90">
        <f>Таблица_основная[[#This Row],[Первая строка массива]]+43</f>
        <v>837</v>
      </c>
    </row>
    <row r="45" spans="1:17" ht="15.75" x14ac:dyDescent="0.25">
      <c r="A45" s="90">
        <v>46</v>
      </c>
      <c r="B45" s="90">
        <v>44</v>
      </c>
      <c r="C45" s="53" t="s">
        <v>8</v>
      </c>
      <c r="D45" s="59" t="s">
        <v>157</v>
      </c>
      <c r="E45" s="55">
        <v>44562</v>
      </c>
      <c r="F45" s="59">
        <v>1280</v>
      </c>
      <c r="G45" s="59">
        <v>26</v>
      </c>
      <c r="H45" s="63" t="s">
        <v>97</v>
      </c>
      <c r="I45" s="59">
        <v>4080.4</v>
      </c>
      <c r="J45" s="63" t="s">
        <v>103</v>
      </c>
      <c r="K45" s="68">
        <v>46569.599999999999</v>
      </c>
      <c r="L45" s="155">
        <v>28</v>
      </c>
      <c r="M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" s="89" t="str">
        <f>CONCATENATE("F","$",Таблица_основная[[#This Row],[Первая строка массива]])</f>
        <v>F$46</v>
      </c>
      <c r="O4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45" s="90">
        <v>46</v>
      </c>
      <c r="Q45" s="90">
        <f>Таблица_основная[[#This Row],[Первая строка массива]]+43</f>
        <v>89</v>
      </c>
    </row>
    <row r="46" spans="1:17" ht="15.75" x14ac:dyDescent="0.25">
      <c r="A46" s="90">
        <v>398</v>
      </c>
      <c r="B46" s="90">
        <v>45</v>
      </c>
      <c r="C46" s="53" t="s">
        <v>8</v>
      </c>
      <c r="D46" s="54" t="s">
        <v>71</v>
      </c>
      <c r="E46" s="55">
        <v>44562</v>
      </c>
      <c r="F46" s="146">
        <v>13.3</v>
      </c>
      <c r="G46" s="59">
        <v>32</v>
      </c>
      <c r="H46" s="63" t="s">
        <v>97</v>
      </c>
      <c r="I46" s="146">
        <v>35.1</v>
      </c>
      <c r="J46" s="63" t="s">
        <v>103</v>
      </c>
      <c r="K46" s="67">
        <v>27.2</v>
      </c>
      <c r="L46" s="155">
        <v>28</v>
      </c>
      <c r="M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" s="89" t="str">
        <f>CONCATENATE("F","$",Таблица_основная[[#This Row],[Первая строка массива]])</f>
        <v>F$398</v>
      </c>
      <c r="O4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46" s="90">
        <v>398</v>
      </c>
      <c r="Q46" s="90">
        <f>Таблица_основная[[#This Row],[Первая строка массива]]+43</f>
        <v>441</v>
      </c>
    </row>
    <row r="47" spans="1:17" ht="15.75" x14ac:dyDescent="0.25">
      <c r="A47" s="90">
        <v>310</v>
      </c>
      <c r="B47" s="90">
        <v>46</v>
      </c>
      <c r="C47" s="53" t="s">
        <v>8</v>
      </c>
      <c r="D47" s="54" t="s">
        <v>158</v>
      </c>
      <c r="E47" s="55">
        <v>44562</v>
      </c>
      <c r="F47" s="59">
        <v>178</v>
      </c>
      <c r="G47" s="59">
        <v>20</v>
      </c>
      <c r="H47" s="63" t="s">
        <v>97</v>
      </c>
      <c r="I47" s="59">
        <v>225.2</v>
      </c>
      <c r="J47" s="63" t="s">
        <v>103</v>
      </c>
      <c r="K47" s="67">
        <v>2573.6</v>
      </c>
      <c r="L47" s="155">
        <v>28</v>
      </c>
      <c r="M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" s="89" t="str">
        <f>CONCATENATE("F","$",Таблица_основная[[#This Row],[Первая строка массива]])</f>
        <v>F$310</v>
      </c>
      <c r="O4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47" s="90">
        <v>310</v>
      </c>
      <c r="Q47" s="90">
        <f>Таблица_основная[[#This Row],[Первая строка массива]]+43</f>
        <v>353</v>
      </c>
    </row>
    <row r="48" spans="1:17" ht="15.75" x14ac:dyDescent="0.25">
      <c r="A48" s="90">
        <v>134</v>
      </c>
      <c r="B48" s="90">
        <v>47</v>
      </c>
      <c r="C48" s="53" t="s">
        <v>8</v>
      </c>
      <c r="D48" s="144" t="s">
        <v>85</v>
      </c>
      <c r="E48" s="55">
        <v>44562</v>
      </c>
      <c r="F48" s="137">
        <v>0.61</v>
      </c>
      <c r="G48" s="90">
        <v>21</v>
      </c>
      <c r="H48" s="63" t="s">
        <v>97</v>
      </c>
      <c r="I48" s="147">
        <v>0</v>
      </c>
      <c r="J48" s="63" t="s">
        <v>103</v>
      </c>
      <c r="K48" s="140" t="s">
        <v>178</v>
      </c>
      <c r="L48" s="156">
        <v>28</v>
      </c>
      <c r="M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" s="89" t="str">
        <f>CONCATENATE("F","$",Таблица_основная[[#This Row],[Первая строка массива]])</f>
        <v>F$134</v>
      </c>
      <c r="O4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48" s="90">
        <v>134</v>
      </c>
      <c r="Q48" s="90">
        <f>Таблица_основная[[#This Row],[Первая строка массива]]+43</f>
        <v>177</v>
      </c>
    </row>
    <row r="49" spans="1:17" ht="15.75" x14ac:dyDescent="0.25">
      <c r="A49" s="90">
        <v>530</v>
      </c>
      <c r="B49" s="90">
        <v>48</v>
      </c>
      <c r="C49" s="53" t="s">
        <v>8</v>
      </c>
      <c r="D49" s="144" t="s">
        <v>86</v>
      </c>
      <c r="E49" s="55">
        <v>44562</v>
      </c>
      <c r="F49" s="147">
        <v>30</v>
      </c>
      <c r="G49" s="90">
        <v>7</v>
      </c>
      <c r="H49" s="63" t="s">
        <v>97</v>
      </c>
      <c r="I49" s="150">
        <v>25.4</v>
      </c>
      <c r="J49" s="63" t="s">
        <v>103</v>
      </c>
      <c r="K49" s="67" t="s">
        <v>178</v>
      </c>
      <c r="L49" s="155">
        <v>28</v>
      </c>
      <c r="M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" s="89" t="str">
        <f>CONCATENATE("F","$",Таблица_основная[[#This Row],[Первая строка массива]])</f>
        <v>F$530</v>
      </c>
      <c r="O4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49" s="90">
        <v>530</v>
      </c>
      <c r="Q49" s="90">
        <f>Таблица_основная[[#This Row],[Первая строка массива]]+43</f>
        <v>573</v>
      </c>
    </row>
    <row r="50" spans="1:17" ht="15.75" x14ac:dyDescent="0.25">
      <c r="A50" s="90">
        <v>574</v>
      </c>
      <c r="B50" s="90">
        <v>49</v>
      </c>
      <c r="C50" s="53" t="s">
        <v>8</v>
      </c>
      <c r="D50" s="144" t="s">
        <v>159</v>
      </c>
      <c r="E50" s="55">
        <v>44562</v>
      </c>
      <c r="F50" s="147">
        <v>50</v>
      </c>
      <c r="G50" s="90">
        <v>18</v>
      </c>
      <c r="H50" s="63" t="s">
        <v>97</v>
      </c>
      <c r="I50" s="150">
        <v>62.9</v>
      </c>
      <c r="J50" s="63" t="s">
        <v>103</v>
      </c>
      <c r="K50" s="67" t="s">
        <v>178</v>
      </c>
      <c r="L50" s="155">
        <v>28</v>
      </c>
      <c r="M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" s="89" t="str">
        <f>CONCATENATE("F","$",Таблица_основная[[#This Row],[Первая строка массива]])</f>
        <v>F$574</v>
      </c>
      <c r="O5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0" s="90">
        <v>574</v>
      </c>
      <c r="Q50" s="90">
        <f>Таблица_основная[[#This Row],[Первая строка массива]]+43</f>
        <v>617</v>
      </c>
    </row>
    <row r="51" spans="1:17" ht="15.75" x14ac:dyDescent="0.25">
      <c r="A51" s="90">
        <v>662</v>
      </c>
      <c r="B51" s="90">
        <v>50</v>
      </c>
      <c r="C51" s="53" t="s">
        <v>8</v>
      </c>
      <c r="D51" s="144" t="s">
        <v>89</v>
      </c>
      <c r="E51" s="55">
        <v>44562</v>
      </c>
      <c r="F51" s="147">
        <v>23</v>
      </c>
      <c r="G51" s="90">
        <v>17</v>
      </c>
      <c r="H51" s="63" t="s">
        <v>97</v>
      </c>
      <c r="I51" s="150">
        <v>32.1</v>
      </c>
      <c r="J51" s="63" t="s">
        <v>103</v>
      </c>
      <c r="K51" s="67">
        <v>35.9</v>
      </c>
      <c r="L51" s="155">
        <v>28</v>
      </c>
      <c r="M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" s="89" t="str">
        <f>CONCATENATE("F","$",Таблица_основная[[#This Row],[Первая строка массива]])</f>
        <v>F$662</v>
      </c>
      <c r="O5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1" s="90">
        <v>662</v>
      </c>
      <c r="Q51" s="90">
        <f>Таблица_основная[[#This Row],[Первая строка массива]]+43</f>
        <v>705</v>
      </c>
    </row>
    <row r="52" spans="1:17" ht="15.75" x14ac:dyDescent="0.25">
      <c r="A52" s="90">
        <v>618</v>
      </c>
      <c r="B52" s="90">
        <v>51</v>
      </c>
      <c r="C52" s="53" t="s">
        <v>8</v>
      </c>
      <c r="D52" s="144" t="s">
        <v>90</v>
      </c>
      <c r="E52" s="55">
        <v>44562</v>
      </c>
      <c r="F52" s="147">
        <v>14</v>
      </c>
      <c r="G52" s="90">
        <v>10</v>
      </c>
      <c r="H52" s="63" t="s">
        <v>97</v>
      </c>
      <c r="I52" s="150">
        <v>13.7</v>
      </c>
      <c r="J52" s="63" t="s">
        <v>103</v>
      </c>
      <c r="K52" s="67">
        <v>42.8</v>
      </c>
      <c r="L52" s="155">
        <v>28</v>
      </c>
      <c r="M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52" s="89" t="str">
        <f>CONCATENATE("F","$",Таблица_основная[[#This Row],[Первая строка массива]])</f>
        <v>F$618</v>
      </c>
      <c r="O5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2" s="90">
        <v>618</v>
      </c>
      <c r="Q52" s="90">
        <f>Таблица_основная[[#This Row],[Первая строка массива]]+43</f>
        <v>661</v>
      </c>
    </row>
    <row r="53" spans="1:17" ht="15.75" x14ac:dyDescent="0.25">
      <c r="A53" s="90">
        <v>706</v>
      </c>
      <c r="B53" s="90">
        <v>52</v>
      </c>
      <c r="C53" s="53" t="s">
        <v>8</v>
      </c>
      <c r="D53" s="144" t="s">
        <v>160</v>
      </c>
      <c r="E53" s="55">
        <v>44562</v>
      </c>
      <c r="F53" s="147">
        <v>0.2</v>
      </c>
      <c r="G53" s="90">
        <v>7</v>
      </c>
      <c r="H53" s="63" t="s">
        <v>97</v>
      </c>
      <c r="I53" s="150">
        <v>0</v>
      </c>
      <c r="J53" s="63" t="s">
        <v>103</v>
      </c>
      <c r="K53" s="140" t="s">
        <v>178</v>
      </c>
      <c r="L53" s="156">
        <v>28</v>
      </c>
      <c r="M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3" s="89" t="str">
        <f>CONCATENATE("F","$",Таблица_основная[[#This Row],[Первая строка массива]])</f>
        <v>F$706</v>
      </c>
      <c r="O5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3" s="90">
        <v>706</v>
      </c>
      <c r="Q53" s="90">
        <f>Таблица_основная[[#This Row],[Первая строка массива]]+43</f>
        <v>749</v>
      </c>
    </row>
    <row r="54" spans="1:17" ht="15.75" x14ac:dyDescent="0.25">
      <c r="A54" s="90">
        <v>442</v>
      </c>
      <c r="B54" s="90">
        <v>53</v>
      </c>
      <c r="C54" s="53" t="s">
        <v>8</v>
      </c>
      <c r="D54" s="144" t="s">
        <v>161</v>
      </c>
      <c r="E54" s="55">
        <v>44562</v>
      </c>
      <c r="F54" s="148">
        <v>0.3</v>
      </c>
      <c r="G54" s="90">
        <v>3</v>
      </c>
      <c r="H54" s="63" t="s">
        <v>97</v>
      </c>
      <c r="I54" s="150">
        <v>0.2</v>
      </c>
      <c r="J54" s="63" t="s">
        <v>103</v>
      </c>
      <c r="K54" s="67" t="s">
        <v>178</v>
      </c>
      <c r="L54" s="155">
        <v>28</v>
      </c>
      <c r="M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" s="89" t="str">
        <f>CONCATENATE("F","$",Таблица_основная[[#This Row],[Первая строка массива]])</f>
        <v>F$442</v>
      </c>
      <c r="O5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4" s="90">
        <v>442</v>
      </c>
      <c r="Q54" s="90">
        <f>Таблица_основная[[#This Row],[Первая строка массива]]+43</f>
        <v>485</v>
      </c>
    </row>
    <row r="55" spans="1:17" ht="15.75" x14ac:dyDescent="0.25">
      <c r="A55" s="90">
        <v>486</v>
      </c>
      <c r="B55" s="90">
        <v>54</v>
      </c>
      <c r="C55" s="53" t="s">
        <v>8</v>
      </c>
      <c r="D55" s="144" t="s">
        <v>94</v>
      </c>
      <c r="E55" s="55">
        <v>44562</v>
      </c>
      <c r="F55" s="148">
        <v>1</v>
      </c>
      <c r="G55" s="90">
        <v>8</v>
      </c>
      <c r="H55" s="63" t="s">
        <v>97</v>
      </c>
      <c r="I55" s="148">
        <v>0.6</v>
      </c>
      <c r="J55" s="63" t="s">
        <v>103</v>
      </c>
      <c r="K55" s="67">
        <v>0.2</v>
      </c>
      <c r="L55" s="155">
        <v>28</v>
      </c>
      <c r="M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55" s="89" t="str">
        <f>CONCATENATE("F","$",Таблица_основная[[#This Row],[Первая строка массива]])</f>
        <v>F$486</v>
      </c>
      <c r="O5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5" s="90">
        <v>486</v>
      </c>
      <c r="Q55" s="90">
        <f>Таблица_основная[[#This Row],[Первая строка массива]]+43</f>
        <v>529</v>
      </c>
    </row>
    <row r="56" spans="1:17" ht="15.75" x14ac:dyDescent="0.25">
      <c r="A56" s="90">
        <v>354</v>
      </c>
      <c r="B56" s="90">
        <v>55</v>
      </c>
      <c r="C56" s="53" t="s">
        <v>8</v>
      </c>
      <c r="D56" s="59" t="s">
        <v>162</v>
      </c>
      <c r="E56" s="55">
        <v>44562</v>
      </c>
      <c r="F56" s="146">
        <v>1.8</v>
      </c>
      <c r="G56" s="59">
        <v>11</v>
      </c>
      <c r="H56" s="63" t="s">
        <v>97</v>
      </c>
      <c r="I56" s="59">
        <v>1.9</v>
      </c>
      <c r="J56" s="63" t="s">
        <v>103</v>
      </c>
      <c r="K56" s="67">
        <v>1.5</v>
      </c>
      <c r="L56" s="155">
        <v>28</v>
      </c>
      <c r="M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" s="89" t="str">
        <f>CONCATENATE("F","$",Таблица_основная[[#This Row],[Первая строка массива]])</f>
        <v>F$354</v>
      </c>
      <c r="O5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6" s="90">
        <v>354</v>
      </c>
      <c r="Q56" s="90">
        <f>Таблица_основная[[#This Row],[Первая строка массива]]+43</f>
        <v>397</v>
      </c>
    </row>
    <row r="57" spans="1:17" ht="15.75" x14ac:dyDescent="0.25">
      <c r="A57" s="90">
        <v>90</v>
      </c>
      <c r="B57" s="90">
        <v>56</v>
      </c>
      <c r="C57" s="53" t="s">
        <v>8</v>
      </c>
      <c r="D57" s="59" t="s">
        <v>83</v>
      </c>
      <c r="E57" s="55">
        <v>44562</v>
      </c>
      <c r="F57" s="92">
        <v>0</v>
      </c>
      <c r="G57" s="96">
        <v>6</v>
      </c>
      <c r="H57" s="63" t="s">
        <v>97</v>
      </c>
      <c r="I57" s="92">
        <v>1.1000000000000001</v>
      </c>
      <c r="J57" s="63" t="s">
        <v>103</v>
      </c>
      <c r="K57" s="67">
        <v>30.3</v>
      </c>
      <c r="L57" s="155">
        <v>28</v>
      </c>
      <c r="M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57" s="89" t="str">
        <f>CONCATENATE("F","$",Таблица_основная[[#This Row],[Первая строка массива]])</f>
        <v>F$90</v>
      </c>
      <c r="O5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7" s="90">
        <v>90</v>
      </c>
      <c r="Q57" s="90">
        <f>Таблица_основная[[#This Row],[Первая строка массива]]+43</f>
        <v>133</v>
      </c>
    </row>
    <row r="58" spans="1:17" ht="15.75" x14ac:dyDescent="0.25">
      <c r="A58" s="90">
        <v>178</v>
      </c>
      <c r="B58" s="90">
        <v>57</v>
      </c>
      <c r="C58" s="53" t="s">
        <v>8</v>
      </c>
      <c r="D58" s="59" t="s">
        <v>163</v>
      </c>
      <c r="E58" s="55">
        <v>44562</v>
      </c>
      <c r="F58" s="94">
        <v>97.7</v>
      </c>
      <c r="G58" s="96">
        <v>3</v>
      </c>
      <c r="H58" s="63" t="s">
        <v>97</v>
      </c>
      <c r="I58" s="94">
        <v>99.2</v>
      </c>
      <c r="J58" s="63" t="s">
        <v>103</v>
      </c>
      <c r="K58" s="67" t="s">
        <v>178</v>
      </c>
      <c r="L58" s="155">
        <v>28</v>
      </c>
      <c r="M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" s="89" t="str">
        <f>CONCATENATE("F","$",Таблица_основная[[#This Row],[Первая строка массива]])</f>
        <v>F$178</v>
      </c>
      <c r="O5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8" s="90">
        <v>178</v>
      </c>
      <c r="Q58" s="90">
        <f>Таблица_основная[[#This Row],[Первая строка массива]]+43</f>
        <v>221</v>
      </c>
    </row>
    <row r="59" spans="1:17" ht="15.75" x14ac:dyDescent="0.25">
      <c r="A59" s="90">
        <v>1058</v>
      </c>
      <c r="B59" s="90">
        <v>58</v>
      </c>
      <c r="C59" s="53" t="s">
        <v>8</v>
      </c>
      <c r="D59" s="59" t="s">
        <v>155</v>
      </c>
      <c r="E59" s="55">
        <v>44927</v>
      </c>
      <c r="F59" s="59">
        <v>11</v>
      </c>
      <c r="G59" s="59">
        <v>19</v>
      </c>
      <c r="H59" s="63" t="s">
        <v>98</v>
      </c>
      <c r="I59" s="59">
        <v>24</v>
      </c>
      <c r="J59" s="63" t="s">
        <v>104</v>
      </c>
      <c r="K59" s="69">
        <v>209.5</v>
      </c>
      <c r="L59" s="154">
        <v>25</v>
      </c>
      <c r="M5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" s="89" t="str">
        <f>CONCATENATE("F","$",Таблица_основная[[#This Row],[Первая строка массива]])</f>
        <v>F$1058</v>
      </c>
      <c r="O5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9" s="90">
        <v>1058</v>
      </c>
      <c r="Q59" s="90">
        <f>Таблица_основная[[#This Row],[Первая строка массива]]+43</f>
        <v>1101</v>
      </c>
    </row>
    <row r="60" spans="1:17" ht="15.75" x14ac:dyDescent="0.25">
      <c r="A60" s="90">
        <v>1586</v>
      </c>
      <c r="B60" s="90">
        <v>59</v>
      </c>
      <c r="C60" s="53" t="s">
        <v>8</v>
      </c>
      <c r="D60" s="59" t="s">
        <v>164</v>
      </c>
      <c r="E60" s="55">
        <v>44927</v>
      </c>
      <c r="F60" s="59">
        <v>97473</v>
      </c>
      <c r="G60" s="59">
        <v>23</v>
      </c>
      <c r="H60" s="63" t="s">
        <v>98</v>
      </c>
      <c r="I60" s="59">
        <v>131655.9</v>
      </c>
      <c r="J60" s="63" t="s">
        <v>104</v>
      </c>
      <c r="K60" s="71">
        <v>1645476.7</v>
      </c>
      <c r="L60" s="155">
        <v>25</v>
      </c>
      <c r="M6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" s="89" t="str">
        <f>CONCATENATE("F","$",Таблица_основная[[#This Row],[Первая строка массива]])</f>
        <v>F$1586</v>
      </c>
      <c r="O6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60" s="90">
        <v>1586</v>
      </c>
      <c r="Q60" s="90">
        <f>Таблица_основная[[#This Row],[Первая строка массива]]+43</f>
        <v>1629</v>
      </c>
    </row>
    <row r="61" spans="1:17" ht="15.75" x14ac:dyDescent="0.25">
      <c r="A61" s="90">
        <v>1102</v>
      </c>
      <c r="B61" s="90">
        <v>60</v>
      </c>
      <c r="C61" s="53" t="s">
        <v>8</v>
      </c>
      <c r="D61" s="59" t="s">
        <v>156</v>
      </c>
      <c r="E61" s="55">
        <v>44927</v>
      </c>
      <c r="F61" s="146">
        <v>0.1</v>
      </c>
      <c r="G61" s="59">
        <v>4</v>
      </c>
      <c r="H61" s="63" t="s">
        <v>98</v>
      </c>
      <c r="I61" s="146">
        <v>0.2</v>
      </c>
      <c r="J61" s="63" t="s">
        <v>104</v>
      </c>
      <c r="K61" s="66">
        <v>1E-3</v>
      </c>
      <c r="L61" s="154">
        <v>25</v>
      </c>
      <c r="M6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" s="89" t="str">
        <f>CONCATENATE("F","$",Таблица_основная[[#This Row],[Первая строка массива]])</f>
        <v>F$1102</v>
      </c>
      <c r="O6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61" s="90">
        <v>1102</v>
      </c>
      <c r="Q61" s="90">
        <f>Таблица_основная[[#This Row],[Первая строка массива]]+43</f>
        <v>1145</v>
      </c>
    </row>
    <row r="62" spans="1:17" ht="15.75" x14ac:dyDescent="0.25">
      <c r="A62" s="90">
        <v>838</v>
      </c>
      <c r="B62" s="90">
        <v>61</v>
      </c>
      <c r="C62" s="53" t="s">
        <v>8</v>
      </c>
      <c r="D62" s="59" t="s">
        <v>165</v>
      </c>
      <c r="E62" s="55">
        <v>44927</v>
      </c>
      <c r="F62" s="59">
        <v>52</v>
      </c>
      <c r="G62" s="59">
        <v>29</v>
      </c>
      <c r="H62" s="63" t="s">
        <v>98</v>
      </c>
      <c r="I62" s="59">
        <v>147.19999999999999</v>
      </c>
      <c r="J62" s="63" t="s">
        <v>104</v>
      </c>
      <c r="K62" s="70">
        <v>2015</v>
      </c>
      <c r="L62" s="154">
        <v>25</v>
      </c>
      <c r="M6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" s="89" t="str">
        <f>CONCATENATE("F","$",Таблица_основная[[#This Row],[Первая строка массива]])</f>
        <v>F$838</v>
      </c>
      <c r="O6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62" s="90">
        <v>838</v>
      </c>
      <c r="Q62" s="90">
        <f>Таблица_основная[[#This Row],[Первая строка массива]]+43</f>
        <v>881</v>
      </c>
    </row>
    <row r="63" spans="1:17" ht="15.75" x14ac:dyDescent="0.25">
      <c r="A63" s="90">
        <v>1630</v>
      </c>
      <c r="B63" s="90">
        <v>62</v>
      </c>
      <c r="C63" s="53" t="s">
        <v>8</v>
      </c>
      <c r="D63" s="59" t="s">
        <v>166</v>
      </c>
      <c r="E63" s="55">
        <v>44927</v>
      </c>
      <c r="F63" s="59">
        <v>1317</v>
      </c>
      <c r="G63" s="59">
        <v>26</v>
      </c>
      <c r="H63" s="63" t="s">
        <v>98</v>
      </c>
      <c r="I63" s="59">
        <v>4235.8999999999996</v>
      </c>
      <c r="J63" s="63" t="s">
        <v>104</v>
      </c>
      <c r="K63" s="70">
        <v>45809.4</v>
      </c>
      <c r="L63" s="154">
        <v>25</v>
      </c>
      <c r="M6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" s="89" t="str">
        <f>CONCATENATE("F","$",Таблица_основная[[#This Row],[Первая строка массива]])</f>
        <v>F$1630</v>
      </c>
      <c r="O6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63" s="90">
        <v>1630</v>
      </c>
      <c r="Q63" s="90">
        <f>Таблица_основная[[#This Row],[Первая строка массива]]+43</f>
        <v>1673</v>
      </c>
    </row>
    <row r="64" spans="1:17" ht="15.75" x14ac:dyDescent="0.25">
      <c r="A64" s="90">
        <v>882</v>
      </c>
      <c r="B64" s="90">
        <v>63</v>
      </c>
      <c r="C64" s="53" t="s">
        <v>8</v>
      </c>
      <c r="D64" s="59" t="s">
        <v>157</v>
      </c>
      <c r="E64" s="55">
        <v>44927</v>
      </c>
      <c r="F64" s="59">
        <v>1380</v>
      </c>
      <c r="G64" s="59">
        <v>26</v>
      </c>
      <c r="H64" s="63" t="s">
        <v>98</v>
      </c>
      <c r="I64" s="59">
        <v>4407.1000000000004</v>
      </c>
      <c r="J64" s="63" t="s">
        <v>104</v>
      </c>
      <c r="K64" s="67">
        <v>48033.8</v>
      </c>
      <c r="L64" s="155">
        <v>25</v>
      </c>
      <c r="M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" s="89" t="str">
        <f>CONCATENATE("F","$",Таблица_основная[[#This Row],[Первая строка массива]])</f>
        <v>F$882</v>
      </c>
      <c r="O6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64" s="90">
        <v>882</v>
      </c>
      <c r="Q64" s="90">
        <f>Таблица_основная[[#This Row],[Первая строка массива]]+43</f>
        <v>925</v>
      </c>
    </row>
    <row r="65" spans="1:17" ht="15.75" x14ac:dyDescent="0.25">
      <c r="A65" s="90">
        <v>1234</v>
      </c>
      <c r="B65" s="90">
        <v>64</v>
      </c>
      <c r="C65" s="53" t="s">
        <v>8</v>
      </c>
      <c r="D65" s="59" t="s">
        <v>71</v>
      </c>
      <c r="E65" s="55">
        <v>44927</v>
      </c>
      <c r="F65" s="146">
        <v>14.2</v>
      </c>
      <c r="G65" s="59">
        <v>35</v>
      </c>
      <c r="H65" s="63" t="s">
        <v>98</v>
      </c>
      <c r="I65" s="146">
        <v>33.5</v>
      </c>
      <c r="J65" s="63" t="s">
        <v>104</v>
      </c>
      <c r="K65" s="67">
        <v>29.2</v>
      </c>
      <c r="L65" s="155">
        <v>25</v>
      </c>
      <c r="M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" s="89" t="str">
        <f>CONCATENATE("F","$",Таблица_основная[[#This Row],[Первая строка массива]])</f>
        <v>F$1234</v>
      </c>
      <c r="O6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65" s="90">
        <v>1234</v>
      </c>
      <c r="Q65" s="90">
        <f>Таблица_основная[[#This Row],[Первая строка массива]]+43</f>
        <v>1277</v>
      </c>
    </row>
    <row r="66" spans="1:17" ht="15.75" x14ac:dyDescent="0.25">
      <c r="A66" s="90">
        <v>1146</v>
      </c>
      <c r="B66" s="90">
        <v>65</v>
      </c>
      <c r="C66" s="53" t="s">
        <v>8</v>
      </c>
      <c r="D66" s="54" t="s">
        <v>158</v>
      </c>
      <c r="E66" s="55">
        <v>44927</v>
      </c>
      <c r="F66" s="56">
        <v>133</v>
      </c>
      <c r="G66" s="59">
        <v>20</v>
      </c>
      <c r="H66" s="63" t="s">
        <v>98</v>
      </c>
      <c r="I66" s="59">
        <v>183.4</v>
      </c>
      <c r="J66" s="63" t="s">
        <v>104</v>
      </c>
      <c r="K66" s="67">
        <v>2563.9</v>
      </c>
      <c r="L66" s="155">
        <v>25</v>
      </c>
      <c r="M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" s="89" t="str">
        <f>CONCATENATE("F","$",Таблица_основная[[#This Row],[Первая строка массива]])</f>
        <v>F$1146</v>
      </c>
      <c r="O6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66" s="90">
        <v>1146</v>
      </c>
      <c r="Q66" s="90">
        <f>Таблица_основная[[#This Row],[Первая строка массива]]+43</f>
        <v>1189</v>
      </c>
    </row>
    <row r="67" spans="1:17" ht="15.75" x14ac:dyDescent="0.25">
      <c r="A67" s="90">
        <v>970</v>
      </c>
      <c r="B67" s="90">
        <v>66</v>
      </c>
      <c r="C67" s="53" t="s">
        <v>8</v>
      </c>
      <c r="D67" s="144" t="s">
        <v>85</v>
      </c>
      <c r="E67" s="55">
        <v>44927</v>
      </c>
      <c r="F67" s="93">
        <v>0.63</v>
      </c>
      <c r="G67" s="90">
        <v>18</v>
      </c>
      <c r="H67" s="63" t="s">
        <v>98</v>
      </c>
      <c r="I67" s="137">
        <v>0</v>
      </c>
      <c r="J67" s="63" t="s">
        <v>104</v>
      </c>
      <c r="K67" s="140" t="s">
        <v>178</v>
      </c>
      <c r="L67" s="156">
        <v>25</v>
      </c>
      <c r="M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" s="89" t="str">
        <f>CONCATENATE("F","$",Таблица_основная[[#This Row],[Первая строка массива]])</f>
        <v>F$970</v>
      </c>
      <c r="O6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67" s="90">
        <v>970</v>
      </c>
      <c r="Q67" s="90">
        <f>Таблица_основная[[#This Row],[Первая строка массива]]+43</f>
        <v>1013</v>
      </c>
    </row>
    <row r="68" spans="1:17" ht="15.75" x14ac:dyDescent="0.25">
      <c r="A68" s="90">
        <v>1366</v>
      </c>
      <c r="B68" s="90">
        <v>67</v>
      </c>
      <c r="C68" s="53" t="s">
        <v>8</v>
      </c>
      <c r="D68" s="144" t="s">
        <v>86</v>
      </c>
      <c r="E68" s="55">
        <v>44927</v>
      </c>
      <c r="F68" s="93">
        <v>31</v>
      </c>
      <c r="G68" s="90">
        <v>7</v>
      </c>
      <c r="H68" s="63" t="s">
        <v>98</v>
      </c>
      <c r="I68" s="93">
        <v>28.3</v>
      </c>
      <c r="J68" s="63" t="s">
        <v>104</v>
      </c>
      <c r="K68" s="67" t="s">
        <v>178</v>
      </c>
      <c r="L68" s="155">
        <v>25</v>
      </c>
      <c r="M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" s="89" t="str">
        <f>CONCATENATE("F","$",Таблица_основная[[#This Row],[Первая строка массива]])</f>
        <v>F$1366</v>
      </c>
      <c r="O6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8" s="90">
        <v>1366</v>
      </c>
      <c r="Q68" s="90">
        <f>Таблица_основная[[#This Row],[Первая строка массива]]+43</f>
        <v>1409</v>
      </c>
    </row>
    <row r="69" spans="1:17" ht="15.75" x14ac:dyDescent="0.25">
      <c r="A69" s="90">
        <v>1410</v>
      </c>
      <c r="B69" s="90">
        <v>68</v>
      </c>
      <c r="C69" s="53" t="s">
        <v>8</v>
      </c>
      <c r="D69" s="144" t="s">
        <v>159</v>
      </c>
      <c r="E69" s="55">
        <v>44927</v>
      </c>
      <c r="F69" s="58">
        <v>31</v>
      </c>
      <c r="G69" s="90">
        <v>7</v>
      </c>
      <c r="H69" s="63" t="s">
        <v>98</v>
      </c>
      <c r="I69" s="58">
        <v>39.1</v>
      </c>
      <c r="J69" s="63" t="s">
        <v>104</v>
      </c>
      <c r="K69" s="67" t="s">
        <v>178</v>
      </c>
      <c r="L69" s="155">
        <v>25</v>
      </c>
      <c r="M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" s="89" t="str">
        <f>CONCATENATE("F","$",Таблица_основная[[#This Row],[Первая строка массива]])</f>
        <v>F$1410</v>
      </c>
      <c r="O6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9" s="90">
        <v>1410</v>
      </c>
      <c r="Q69" s="90">
        <f>Таблица_основная[[#This Row],[Первая строка массива]]+43</f>
        <v>1453</v>
      </c>
    </row>
    <row r="70" spans="1:17" ht="15.75" x14ac:dyDescent="0.25">
      <c r="A70" s="90">
        <v>1498</v>
      </c>
      <c r="B70" s="90">
        <v>69</v>
      </c>
      <c r="C70" s="53" t="s">
        <v>8</v>
      </c>
      <c r="D70" s="144" t="s">
        <v>89</v>
      </c>
      <c r="E70" s="55">
        <v>44927</v>
      </c>
      <c r="F70" s="93">
        <v>37</v>
      </c>
      <c r="G70" s="90">
        <v>16</v>
      </c>
      <c r="H70" s="63" t="s">
        <v>98</v>
      </c>
      <c r="I70" s="93">
        <v>43.2</v>
      </c>
      <c r="J70" s="63" t="s">
        <v>104</v>
      </c>
      <c r="K70" s="67">
        <v>39.299999999999997</v>
      </c>
      <c r="L70" s="155">
        <v>25</v>
      </c>
      <c r="M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" s="89" t="str">
        <f>CONCATENATE("F","$",Таблица_основная[[#This Row],[Первая строка массива]])</f>
        <v>F$1498</v>
      </c>
      <c r="O7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0" s="90">
        <v>1498</v>
      </c>
      <c r="Q70" s="90">
        <f>Таблица_основная[[#This Row],[Первая строка массива]]+43</f>
        <v>1541</v>
      </c>
    </row>
    <row r="71" spans="1:17" ht="15.75" x14ac:dyDescent="0.25">
      <c r="A71" s="90">
        <v>1454</v>
      </c>
      <c r="B71" s="90">
        <v>70</v>
      </c>
      <c r="C71" s="53" t="s">
        <v>8</v>
      </c>
      <c r="D71" s="144" t="s">
        <v>90</v>
      </c>
      <c r="E71" s="55">
        <v>44927</v>
      </c>
      <c r="F71" s="93">
        <v>0</v>
      </c>
      <c r="G71" s="90">
        <v>8</v>
      </c>
      <c r="H71" s="63" t="s">
        <v>98</v>
      </c>
      <c r="I71" s="93">
        <v>2.2000000000000002</v>
      </c>
      <c r="J71" s="63" t="s">
        <v>104</v>
      </c>
      <c r="K71" s="67">
        <v>31.5</v>
      </c>
      <c r="L71" s="155">
        <v>25</v>
      </c>
      <c r="M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1" s="89" t="str">
        <f>CONCATENATE("F","$",Таблица_основная[[#This Row],[Первая строка массива]])</f>
        <v>F$1454</v>
      </c>
      <c r="O7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1" s="90">
        <v>1454</v>
      </c>
      <c r="Q71" s="90">
        <f>Таблица_основная[[#This Row],[Первая строка массива]]+43</f>
        <v>1497</v>
      </c>
    </row>
    <row r="72" spans="1:17" ht="15.75" x14ac:dyDescent="0.25">
      <c r="A72" s="90">
        <v>1542</v>
      </c>
      <c r="B72" s="90">
        <v>71</v>
      </c>
      <c r="C72" s="53" t="s">
        <v>8</v>
      </c>
      <c r="D72" s="144" t="s">
        <v>160</v>
      </c>
      <c r="E72" s="55">
        <v>44927</v>
      </c>
      <c r="F72" s="93">
        <v>0.3</v>
      </c>
      <c r="G72" s="90">
        <v>7</v>
      </c>
      <c r="H72" s="63" t="s">
        <v>98</v>
      </c>
      <c r="I72" s="93">
        <v>0</v>
      </c>
      <c r="J72" s="63" t="s">
        <v>104</v>
      </c>
      <c r="K72" s="140" t="s">
        <v>178</v>
      </c>
      <c r="L72" s="156">
        <v>25</v>
      </c>
      <c r="M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2" s="89" t="str">
        <f>CONCATENATE("F","$",Таблица_основная[[#This Row],[Первая строка массива]])</f>
        <v>F$1542</v>
      </c>
      <c r="O7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2" s="90">
        <v>1542</v>
      </c>
      <c r="Q72" s="90">
        <f>Таблица_основная[[#This Row],[Первая строка массива]]+43</f>
        <v>1585</v>
      </c>
    </row>
    <row r="73" spans="1:17" ht="15.75" x14ac:dyDescent="0.25">
      <c r="A73" s="90">
        <v>1278</v>
      </c>
      <c r="B73" s="90">
        <v>72</v>
      </c>
      <c r="C73" s="53" t="s">
        <v>8</v>
      </c>
      <c r="D73" s="144" t="s">
        <v>161</v>
      </c>
      <c r="E73" s="55">
        <v>44927</v>
      </c>
      <c r="F73" s="95">
        <v>0.3</v>
      </c>
      <c r="G73" s="90">
        <v>3</v>
      </c>
      <c r="H73" s="63" t="s">
        <v>98</v>
      </c>
      <c r="I73" s="95">
        <v>0.2</v>
      </c>
      <c r="J73" s="63" t="s">
        <v>104</v>
      </c>
      <c r="K73" s="67" t="s">
        <v>178</v>
      </c>
      <c r="L73" s="155">
        <v>25</v>
      </c>
      <c r="M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" s="89" t="str">
        <f>CONCATENATE("F","$",Таблица_основная[[#This Row],[Первая строка массива]])</f>
        <v>F$1278</v>
      </c>
      <c r="O7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3" s="90">
        <v>1278</v>
      </c>
      <c r="Q73" s="90">
        <f>Таблица_основная[[#This Row],[Первая строка массива]]+43</f>
        <v>1321</v>
      </c>
    </row>
    <row r="74" spans="1:17" ht="15.75" x14ac:dyDescent="0.25">
      <c r="A74" s="90">
        <v>1322</v>
      </c>
      <c r="B74" s="90">
        <v>73</v>
      </c>
      <c r="C74" s="53" t="s">
        <v>8</v>
      </c>
      <c r="D74" s="144" t="s">
        <v>94</v>
      </c>
      <c r="E74" s="55">
        <v>44927</v>
      </c>
      <c r="F74" s="95">
        <v>0.4</v>
      </c>
      <c r="G74" s="90">
        <v>3</v>
      </c>
      <c r="H74" s="63" t="s">
        <v>98</v>
      </c>
      <c r="I74" s="95">
        <v>0.5</v>
      </c>
      <c r="J74" s="63" t="s">
        <v>104</v>
      </c>
      <c r="K74" s="67">
        <v>0.2</v>
      </c>
      <c r="L74" s="155">
        <v>25</v>
      </c>
      <c r="M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74" s="89" t="str">
        <f>CONCATENATE("F","$",Таблица_основная[[#This Row],[Первая строка массива]])</f>
        <v>F$1322</v>
      </c>
      <c r="O7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4" s="90">
        <v>1322</v>
      </c>
      <c r="Q74" s="90">
        <f>Таблица_основная[[#This Row],[Первая строка массива]]+43</f>
        <v>1365</v>
      </c>
    </row>
    <row r="75" spans="1:17" ht="15.75" x14ac:dyDescent="0.25">
      <c r="A75" s="90">
        <v>1190</v>
      </c>
      <c r="B75" s="90">
        <v>74</v>
      </c>
      <c r="C75" s="53" t="s">
        <v>8</v>
      </c>
      <c r="D75" s="54" t="s">
        <v>162</v>
      </c>
      <c r="E75" s="55">
        <v>44927</v>
      </c>
      <c r="F75" s="59">
        <v>1.4</v>
      </c>
      <c r="G75" s="59">
        <v>8</v>
      </c>
      <c r="H75" s="63" t="s">
        <v>98</v>
      </c>
      <c r="I75" s="59">
        <v>1.4</v>
      </c>
      <c r="J75" s="63" t="s">
        <v>104</v>
      </c>
      <c r="K75" s="67">
        <v>1.6</v>
      </c>
      <c r="L75" s="155">
        <v>25</v>
      </c>
      <c r="M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" s="89" t="str">
        <f>CONCATENATE("F","$",Таблица_основная[[#This Row],[Первая строка массива]])</f>
        <v>F$1190</v>
      </c>
      <c r="O7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5" s="90">
        <v>1190</v>
      </c>
      <c r="Q75" s="90">
        <f>Таблица_основная[[#This Row],[Первая строка массива]]+43</f>
        <v>1233</v>
      </c>
    </row>
    <row r="76" spans="1:17" ht="15.75" x14ac:dyDescent="0.25">
      <c r="A76" s="90">
        <v>926</v>
      </c>
      <c r="B76" s="90">
        <v>75</v>
      </c>
      <c r="C76" s="53" t="s">
        <v>8</v>
      </c>
      <c r="D76" s="54" t="s">
        <v>83</v>
      </c>
      <c r="E76" s="55">
        <v>44927</v>
      </c>
      <c r="F76" s="92">
        <v>0</v>
      </c>
      <c r="G76" s="96">
        <v>6</v>
      </c>
      <c r="H76" s="63" t="s">
        <v>98</v>
      </c>
      <c r="I76" s="92">
        <v>1.1000000000000001</v>
      </c>
      <c r="J76" s="63" t="s">
        <v>104</v>
      </c>
      <c r="K76" s="67">
        <v>32.1</v>
      </c>
      <c r="L76" s="155">
        <v>25</v>
      </c>
      <c r="M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76" s="89" t="str">
        <f>CONCATENATE("F","$",Таблица_основная[[#This Row],[Первая строка массива]])</f>
        <v>F$926</v>
      </c>
      <c r="O7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6" s="90">
        <v>926</v>
      </c>
      <c r="Q76" s="90">
        <f>Таблица_основная[[#This Row],[Первая строка массива]]+43</f>
        <v>969</v>
      </c>
    </row>
    <row r="77" spans="1:17" ht="15.75" x14ac:dyDescent="0.25">
      <c r="A77" s="90">
        <v>1014</v>
      </c>
      <c r="B77" s="90">
        <v>76</v>
      </c>
      <c r="C77" s="53" t="s">
        <v>8</v>
      </c>
      <c r="D77" s="54" t="s">
        <v>163</v>
      </c>
      <c r="E77" s="55">
        <v>44927</v>
      </c>
      <c r="F77" s="94">
        <v>100</v>
      </c>
      <c r="G77" s="96">
        <v>1</v>
      </c>
      <c r="H77" s="63" t="s">
        <v>98</v>
      </c>
      <c r="I77" s="94">
        <v>99.5</v>
      </c>
      <c r="J77" s="63" t="s">
        <v>104</v>
      </c>
      <c r="K77" s="67" t="s">
        <v>178</v>
      </c>
      <c r="L77" s="155">
        <v>25</v>
      </c>
      <c r="M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7" s="89" t="str">
        <f>CONCATENATE("F","$",Таблица_основная[[#This Row],[Первая строка массива]])</f>
        <v>F$1014</v>
      </c>
      <c r="O7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7" s="90">
        <v>1014</v>
      </c>
      <c r="Q77" s="90">
        <f>Таблица_основная[[#This Row],[Первая строка массива]]+43</f>
        <v>1057</v>
      </c>
    </row>
    <row r="78" spans="1:17" ht="15.75" x14ac:dyDescent="0.25">
      <c r="A78" s="90">
        <v>223</v>
      </c>
      <c r="B78" s="90">
        <v>77</v>
      </c>
      <c r="C78" s="53" t="s">
        <v>9</v>
      </c>
      <c r="D78" s="54" t="s">
        <v>155</v>
      </c>
      <c r="E78" s="55">
        <v>44562</v>
      </c>
      <c r="F78" s="59">
        <v>13</v>
      </c>
      <c r="G78" s="59">
        <v>19</v>
      </c>
      <c r="H78" s="63" t="s">
        <v>97</v>
      </c>
      <c r="I78" s="59">
        <v>24.3</v>
      </c>
      <c r="J78" s="63" t="s">
        <v>103</v>
      </c>
      <c r="K78" s="72">
        <v>235.1</v>
      </c>
      <c r="L78" s="154">
        <v>40</v>
      </c>
      <c r="M7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" s="89" t="str">
        <f>CONCATENATE("F","$",Таблица_основная[[#This Row],[Первая строка массива]])</f>
        <v>F$222</v>
      </c>
      <c r="O7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78" s="90">
        <v>222</v>
      </c>
      <c r="Q78" s="90">
        <f>Таблица_основная[[#This Row],[Первая строка массива]]+43</f>
        <v>265</v>
      </c>
    </row>
    <row r="79" spans="1:17" ht="15.75" x14ac:dyDescent="0.25">
      <c r="A79" s="90">
        <v>751</v>
      </c>
      <c r="B79" s="90">
        <v>78</v>
      </c>
      <c r="C79" s="53" t="s">
        <v>9</v>
      </c>
      <c r="D79" s="54" t="s">
        <v>164</v>
      </c>
      <c r="E79" s="55">
        <v>44562</v>
      </c>
      <c r="F79" s="56">
        <v>30899.999999999996</v>
      </c>
      <c r="G79" s="59">
        <v>44</v>
      </c>
      <c r="H79" s="63" t="s">
        <v>97</v>
      </c>
      <c r="I79" s="56">
        <v>116149</v>
      </c>
      <c r="J79" s="63" t="s">
        <v>103</v>
      </c>
      <c r="K79" s="73">
        <v>1712442.1</v>
      </c>
      <c r="L79" s="154">
        <v>40</v>
      </c>
      <c r="M7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" s="89" t="str">
        <f>CONCATENATE("F","$",Таблица_основная[[#This Row],[Первая строка массива]])</f>
        <v>F$750</v>
      </c>
      <c r="O7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79" s="90">
        <v>750</v>
      </c>
      <c r="Q79" s="90">
        <f>Таблица_основная[[#This Row],[Первая строка массива]]+43</f>
        <v>793</v>
      </c>
    </row>
    <row r="80" spans="1:17" ht="15.75" x14ac:dyDescent="0.25">
      <c r="A80" s="90">
        <v>267</v>
      </c>
      <c r="B80" s="90">
        <v>79</v>
      </c>
      <c r="C80" s="53" t="s">
        <v>9</v>
      </c>
      <c r="D80" s="54" t="s">
        <v>156</v>
      </c>
      <c r="E80" s="55">
        <v>44562</v>
      </c>
      <c r="F80" s="57">
        <v>0.4</v>
      </c>
      <c r="G80" s="59">
        <v>1</v>
      </c>
      <c r="H80" s="63" t="s">
        <v>97</v>
      </c>
      <c r="I80" s="57">
        <v>0.2</v>
      </c>
      <c r="J80" s="63" t="s">
        <v>103</v>
      </c>
      <c r="K80" s="67">
        <v>2E-3</v>
      </c>
      <c r="L80" s="155">
        <v>40</v>
      </c>
      <c r="M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0" s="89" t="str">
        <f>CONCATENATE("F","$",Таблица_основная[[#This Row],[Первая строка массива]])</f>
        <v>F$266</v>
      </c>
      <c r="O8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0" s="90">
        <v>266</v>
      </c>
      <c r="Q80" s="90">
        <f>Таблица_основная[[#This Row],[Первая строка массива]]+43</f>
        <v>309</v>
      </c>
    </row>
    <row r="81" spans="1:17" ht="15.75" x14ac:dyDescent="0.25">
      <c r="A81" s="90">
        <v>3</v>
      </c>
      <c r="B81" s="90">
        <v>80</v>
      </c>
      <c r="C81" s="53" t="s">
        <v>9</v>
      </c>
      <c r="D81" s="54" t="s">
        <v>165</v>
      </c>
      <c r="E81" s="98">
        <v>44562</v>
      </c>
      <c r="F81" s="99">
        <v>31</v>
      </c>
      <c r="G81" s="97">
        <v>38</v>
      </c>
      <c r="H81" s="63" t="s">
        <v>97</v>
      </c>
      <c r="I81" s="56">
        <v>154.69999999999999</v>
      </c>
      <c r="J81" s="63" t="s">
        <v>103</v>
      </c>
      <c r="K81" s="74">
        <v>2237.9</v>
      </c>
      <c r="L81" s="154">
        <v>40</v>
      </c>
      <c r="M81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81" s="89" t="str">
        <f>CONCATENATE("F","$",Таблица_основная[[#This Row],[Первая строка массива]])</f>
        <v>F$2</v>
      </c>
      <c r="O8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1" s="90">
        <v>2</v>
      </c>
      <c r="Q81" s="90">
        <f>Таблица_основная[[#This Row],[Первая строка массива]]+43</f>
        <v>45</v>
      </c>
    </row>
    <row r="82" spans="1:17" ht="15.75" x14ac:dyDescent="0.25">
      <c r="A82" s="90">
        <v>795</v>
      </c>
      <c r="B82" s="90">
        <v>81</v>
      </c>
      <c r="C82" s="53" t="s">
        <v>9</v>
      </c>
      <c r="D82" s="54" t="s">
        <v>166</v>
      </c>
      <c r="E82" s="55">
        <v>44562</v>
      </c>
      <c r="F82" s="56">
        <v>399</v>
      </c>
      <c r="G82" s="59">
        <v>42</v>
      </c>
      <c r="H82" s="63" t="s">
        <v>97</v>
      </c>
      <c r="I82" s="56">
        <v>3901.3</v>
      </c>
      <c r="J82" s="63" t="s">
        <v>103</v>
      </c>
      <c r="K82" s="74">
        <v>44096.6</v>
      </c>
      <c r="L82" s="154">
        <v>40</v>
      </c>
      <c r="M8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" s="89" t="str">
        <f>CONCATENATE("F","$",Таблица_основная[[#This Row],[Первая строка массива]])</f>
        <v>F$794</v>
      </c>
      <c r="O8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2" s="90">
        <v>794</v>
      </c>
      <c r="Q82" s="90">
        <f>Таблица_основная[[#This Row],[Первая строка массива]]+43</f>
        <v>837</v>
      </c>
    </row>
    <row r="83" spans="1:17" ht="15.75" x14ac:dyDescent="0.25">
      <c r="A83" s="90">
        <v>47</v>
      </c>
      <c r="B83" s="90">
        <v>82</v>
      </c>
      <c r="C83" s="53" t="s">
        <v>9</v>
      </c>
      <c r="D83" s="54" t="s">
        <v>157</v>
      </c>
      <c r="E83" s="55">
        <v>44562</v>
      </c>
      <c r="F83" s="56">
        <v>443</v>
      </c>
      <c r="G83" s="59">
        <v>43</v>
      </c>
      <c r="H83" s="63" t="s">
        <v>97</v>
      </c>
      <c r="I83" s="56">
        <v>4080.4</v>
      </c>
      <c r="J83" s="63" t="s">
        <v>103</v>
      </c>
      <c r="K83" s="68">
        <v>46569.599999999999</v>
      </c>
      <c r="L83" s="155">
        <v>40</v>
      </c>
      <c r="M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N83" s="89" t="str">
        <f>CONCATENATE("F","$",Таблица_основная[[#This Row],[Первая строка массива]])</f>
        <v>F$46</v>
      </c>
      <c r="O8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3" s="90">
        <v>46</v>
      </c>
      <c r="Q83" s="90">
        <f>Таблица_основная[[#This Row],[Первая строка массива]]+43</f>
        <v>89</v>
      </c>
    </row>
    <row r="84" spans="1:17" ht="15.75" x14ac:dyDescent="0.25">
      <c r="A84" s="90">
        <v>399</v>
      </c>
      <c r="B84" s="90">
        <v>83</v>
      </c>
      <c r="C84" s="53" t="s">
        <v>9</v>
      </c>
      <c r="D84" s="54" t="s">
        <v>71</v>
      </c>
      <c r="E84" s="55">
        <v>44562</v>
      </c>
      <c r="F84" s="57">
        <v>14.3</v>
      </c>
      <c r="G84" s="59">
        <v>29</v>
      </c>
      <c r="H84" s="63" t="s">
        <v>97</v>
      </c>
      <c r="I84" s="57">
        <v>35.1</v>
      </c>
      <c r="J84" s="63" t="s">
        <v>103</v>
      </c>
      <c r="K84" s="67">
        <v>27.2</v>
      </c>
      <c r="L84" s="155">
        <v>40</v>
      </c>
      <c r="M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" s="89" t="str">
        <f>CONCATENATE("F","$",Таблица_основная[[#This Row],[Первая строка массива]])</f>
        <v>F$398</v>
      </c>
      <c r="O8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4" s="90">
        <v>398</v>
      </c>
      <c r="Q84" s="90">
        <f>Таблица_основная[[#This Row],[Первая строка массива]]+43</f>
        <v>441</v>
      </c>
    </row>
    <row r="85" spans="1:17" ht="15.75" x14ac:dyDescent="0.25">
      <c r="A85" s="90">
        <v>311</v>
      </c>
      <c r="B85" s="90">
        <v>84</v>
      </c>
      <c r="C85" s="53" t="s">
        <v>9</v>
      </c>
      <c r="D85" s="54" t="s">
        <v>158</v>
      </c>
      <c r="E85" s="55">
        <v>44562</v>
      </c>
      <c r="F85" s="56">
        <v>80</v>
      </c>
      <c r="G85" s="59">
        <v>34</v>
      </c>
      <c r="H85" s="63" t="s">
        <v>97</v>
      </c>
      <c r="I85" s="56">
        <v>225.2</v>
      </c>
      <c r="J85" s="63" t="s">
        <v>103</v>
      </c>
      <c r="K85" s="67">
        <v>2573.6</v>
      </c>
      <c r="L85" s="155">
        <v>40</v>
      </c>
      <c r="M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" s="89" t="str">
        <f>CONCATENATE("F","$",Таблица_основная[[#This Row],[Первая строка массива]])</f>
        <v>F$310</v>
      </c>
      <c r="O8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5" s="90">
        <v>310</v>
      </c>
      <c r="Q85" s="90">
        <f>Таблица_основная[[#This Row],[Первая строка массива]]+43</f>
        <v>353</v>
      </c>
    </row>
    <row r="86" spans="1:17" ht="15.75" x14ac:dyDescent="0.25">
      <c r="A86" s="90">
        <v>135</v>
      </c>
      <c r="B86" s="90">
        <v>85</v>
      </c>
      <c r="C86" s="53" t="s">
        <v>9</v>
      </c>
      <c r="D86" s="144" t="s">
        <v>85</v>
      </c>
      <c r="E86" s="55">
        <v>44562</v>
      </c>
      <c r="F86" s="137">
        <v>0.84</v>
      </c>
      <c r="G86" s="90">
        <v>2</v>
      </c>
      <c r="H86" s="63" t="s">
        <v>97</v>
      </c>
      <c r="I86" s="147">
        <v>0</v>
      </c>
      <c r="J86" s="63" t="s">
        <v>103</v>
      </c>
      <c r="K86" s="140" t="s">
        <v>178</v>
      </c>
      <c r="L86" s="156">
        <v>40</v>
      </c>
      <c r="M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" s="89" t="str">
        <f>CONCATENATE("F","$",Таблица_основная[[#This Row],[Первая строка массива]])</f>
        <v>F$134</v>
      </c>
      <c r="O8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6" s="90">
        <v>134</v>
      </c>
      <c r="Q86" s="90">
        <f>Таблица_основная[[#This Row],[Первая строка массива]]+43</f>
        <v>177</v>
      </c>
    </row>
    <row r="87" spans="1:17" ht="15.75" x14ac:dyDescent="0.25">
      <c r="A87" s="90">
        <v>531</v>
      </c>
      <c r="B87" s="90">
        <v>86</v>
      </c>
      <c r="C87" s="53" t="s">
        <v>9</v>
      </c>
      <c r="D87" s="91" t="s">
        <v>86</v>
      </c>
      <c r="E87" s="55">
        <v>44562</v>
      </c>
      <c r="F87" s="137">
        <v>13</v>
      </c>
      <c r="G87" s="90">
        <v>22</v>
      </c>
      <c r="H87" s="63" t="s">
        <v>97</v>
      </c>
      <c r="I87" s="93">
        <v>25.4</v>
      </c>
      <c r="J87" s="63" t="s">
        <v>103</v>
      </c>
      <c r="K87" s="67" t="s">
        <v>178</v>
      </c>
      <c r="L87" s="155">
        <v>40</v>
      </c>
      <c r="M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" s="89" t="str">
        <f>CONCATENATE("F","$",Таблица_основная[[#This Row],[Первая строка массива]])</f>
        <v>F$530</v>
      </c>
      <c r="O8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7" s="90">
        <v>530</v>
      </c>
      <c r="Q87" s="90">
        <f>Таблица_основная[[#This Row],[Первая строка массива]]+43</f>
        <v>573</v>
      </c>
    </row>
    <row r="88" spans="1:17" ht="15.75" x14ac:dyDescent="0.25">
      <c r="A88" s="90">
        <v>575</v>
      </c>
      <c r="B88" s="90">
        <v>87</v>
      </c>
      <c r="C88" s="53" t="s">
        <v>9</v>
      </c>
      <c r="D88" s="91" t="s">
        <v>159</v>
      </c>
      <c r="E88" s="55">
        <v>44562</v>
      </c>
      <c r="F88" s="137">
        <v>15</v>
      </c>
      <c r="G88" s="90">
        <v>31</v>
      </c>
      <c r="H88" s="63" t="s">
        <v>97</v>
      </c>
      <c r="I88" s="93">
        <v>62.9</v>
      </c>
      <c r="J88" s="63" t="s">
        <v>103</v>
      </c>
      <c r="K88" s="67" t="s">
        <v>178</v>
      </c>
      <c r="L88" s="155">
        <v>40</v>
      </c>
      <c r="M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" s="89" t="str">
        <f>CONCATENATE("F","$",Таблица_основная[[#This Row],[Первая строка массива]])</f>
        <v>F$574</v>
      </c>
      <c r="O8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8" s="90">
        <v>574</v>
      </c>
      <c r="Q88" s="90">
        <f>Таблица_основная[[#This Row],[Первая строка массива]]+43</f>
        <v>617</v>
      </c>
    </row>
    <row r="89" spans="1:17" ht="15.75" x14ac:dyDescent="0.25">
      <c r="A89" s="90">
        <v>663</v>
      </c>
      <c r="B89" s="90">
        <v>88</v>
      </c>
      <c r="C89" s="53" t="s">
        <v>9</v>
      </c>
      <c r="D89" s="91" t="s">
        <v>89</v>
      </c>
      <c r="E89" s="55">
        <v>44562</v>
      </c>
      <c r="F89" s="137">
        <v>10</v>
      </c>
      <c r="G89" s="90">
        <v>27</v>
      </c>
      <c r="H89" s="63" t="s">
        <v>97</v>
      </c>
      <c r="I89" s="93">
        <v>32.1</v>
      </c>
      <c r="J89" s="63" t="s">
        <v>103</v>
      </c>
      <c r="K89" s="67">
        <v>35.9</v>
      </c>
      <c r="L89" s="155">
        <v>40</v>
      </c>
      <c r="M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" s="89" t="str">
        <f>CONCATENATE("F","$",Таблица_основная[[#This Row],[Первая строка массива]])</f>
        <v>F$662</v>
      </c>
      <c r="O8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9" s="90">
        <v>662</v>
      </c>
      <c r="Q89" s="90">
        <f>Таблица_основная[[#This Row],[Первая строка массива]]+43</f>
        <v>705</v>
      </c>
    </row>
    <row r="90" spans="1:17" ht="15.75" x14ac:dyDescent="0.25">
      <c r="A90" s="90">
        <v>619</v>
      </c>
      <c r="B90" s="90">
        <v>89</v>
      </c>
      <c r="C90" s="53" t="s">
        <v>9</v>
      </c>
      <c r="D90" s="91" t="s">
        <v>90</v>
      </c>
      <c r="E90" s="55">
        <v>44562</v>
      </c>
      <c r="F90" s="137">
        <v>4</v>
      </c>
      <c r="G90" s="90">
        <v>20</v>
      </c>
      <c r="H90" s="63" t="s">
        <v>97</v>
      </c>
      <c r="I90" s="93">
        <v>13.7</v>
      </c>
      <c r="J90" s="63" t="s">
        <v>103</v>
      </c>
      <c r="K90" s="67">
        <v>42.8</v>
      </c>
      <c r="L90" s="155">
        <v>40</v>
      </c>
      <c r="M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" s="89" t="str">
        <f>CONCATENATE("F","$",Таблица_основная[[#This Row],[Первая строка массива]])</f>
        <v>F$618</v>
      </c>
      <c r="O9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90" s="90">
        <v>618</v>
      </c>
      <c r="Q90" s="90">
        <f>Таблица_основная[[#This Row],[Первая строка массива]]+43</f>
        <v>661</v>
      </c>
    </row>
    <row r="91" spans="1:17" ht="15.75" x14ac:dyDescent="0.25">
      <c r="A91" s="90">
        <v>707</v>
      </c>
      <c r="B91" s="90">
        <v>90</v>
      </c>
      <c r="C91" s="53" t="s">
        <v>9</v>
      </c>
      <c r="D91" s="91" t="s">
        <v>160</v>
      </c>
      <c r="E91" s="55">
        <v>44562</v>
      </c>
      <c r="F91" s="137">
        <v>0.2</v>
      </c>
      <c r="G91" s="90">
        <v>7</v>
      </c>
      <c r="H91" s="63" t="s">
        <v>97</v>
      </c>
      <c r="I91" s="93">
        <v>0</v>
      </c>
      <c r="J91" s="63" t="s">
        <v>103</v>
      </c>
      <c r="K91" s="140" t="s">
        <v>178</v>
      </c>
      <c r="L91" s="156">
        <v>40</v>
      </c>
      <c r="M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1" s="89" t="str">
        <f>CONCATENATE("F","$",Таблица_основная[[#This Row],[Первая строка массива]])</f>
        <v>F$706</v>
      </c>
      <c r="O9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91" s="90">
        <v>706</v>
      </c>
      <c r="Q91" s="90">
        <f>Таблица_основная[[#This Row],[Первая строка массива]]+43</f>
        <v>749</v>
      </c>
    </row>
    <row r="92" spans="1:17" ht="15.75" x14ac:dyDescent="0.25">
      <c r="A92" s="90">
        <v>443</v>
      </c>
      <c r="B92" s="90">
        <v>91</v>
      </c>
      <c r="C92" s="53" t="s">
        <v>9</v>
      </c>
      <c r="D92" s="91" t="s">
        <v>161</v>
      </c>
      <c r="E92" s="55">
        <v>44562</v>
      </c>
      <c r="F92" s="95">
        <v>0.4</v>
      </c>
      <c r="G92" s="90">
        <v>2</v>
      </c>
      <c r="H92" s="63" t="s">
        <v>97</v>
      </c>
      <c r="I92" s="93">
        <v>0.2</v>
      </c>
      <c r="J92" s="63" t="s">
        <v>103</v>
      </c>
      <c r="K92" s="67" t="s">
        <v>178</v>
      </c>
      <c r="L92" s="155">
        <v>40</v>
      </c>
      <c r="M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" s="89" t="str">
        <f>CONCATENATE("F","$",Таблица_основная[[#This Row],[Первая строка массива]])</f>
        <v>F$442</v>
      </c>
      <c r="O9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92" s="90">
        <v>442</v>
      </c>
      <c r="Q92" s="90">
        <f>Таблица_основная[[#This Row],[Первая строка массива]]+43</f>
        <v>485</v>
      </c>
    </row>
    <row r="93" spans="1:17" ht="15.75" x14ac:dyDescent="0.25">
      <c r="A93" s="90">
        <v>487</v>
      </c>
      <c r="B93" s="90">
        <v>92</v>
      </c>
      <c r="C93" s="53" t="s">
        <v>9</v>
      </c>
      <c r="D93" s="91" t="s">
        <v>94</v>
      </c>
      <c r="E93" s="55">
        <v>44562</v>
      </c>
      <c r="F93" s="95">
        <v>1.4</v>
      </c>
      <c r="G93" s="90">
        <v>4</v>
      </c>
      <c r="H93" s="63" t="s">
        <v>97</v>
      </c>
      <c r="I93" s="95">
        <v>0.6</v>
      </c>
      <c r="J93" s="63" t="s">
        <v>103</v>
      </c>
      <c r="K93" s="67">
        <v>0.2</v>
      </c>
      <c r="L93" s="155">
        <v>40</v>
      </c>
      <c r="M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" s="89" t="str">
        <f>CONCATENATE("F","$",Таблица_основная[[#This Row],[Первая строка массива]])</f>
        <v>F$486</v>
      </c>
      <c r="O9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93" s="90">
        <v>486</v>
      </c>
      <c r="Q93" s="90">
        <f>Таблица_основная[[#This Row],[Первая строка массива]]+43</f>
        <v>529</v>
      </c>
    </row>
    <row r="94" spans="1:17" ht="15.75" x14ac:dyDescent="0.25">
      <c r="A94" s="90">
        <v>355</v>
      </c>
      <c r="B94" s="90">
        <v>93</v>
      </c>
      <c r="C94" s="53" t="s">
        <v>9</v>
      </c>
      <c r="D94" s="59" t="s">
        <v>162</v>
      </c>
      <c r="E94" s="55">
        <v>44562</v>
      </c>
      <c r="F94" s="146">
        <v>2.6</v>
      </c>
      <c r="G94" s="59">
        <v>3</v>
      </c>
      <c r="H94" s="63" t="s">
        <v>97</v>
      </c>
      <c r="I94" s="59">
        <v>1.9</v>
      </c>
      <c r="J94" s="63" t="s">
        <v>103</v>
      </c>
      <c r="K94" s="67">
        <v>1.5</v>
      </c>
      <c r="L94" s="155">
        <v>40</v>
      </c>
      <c r="M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" s="89" t="str">
        <f>CONCATENATE("F","$",Таблица_основная[[#This Row],[Первая строка массива]])</f>
        <v>F$354</v>
      </c>
      <c r="O9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94" s="90">
        <v>354</v>
      </c>
      <c r="Q94" s="90">
        <f>Таблица_основная[[#This Row],[Первая строка массива]]+43</f>
        <v>397</v>
      </c>
    </row>
    <row r="95" spans="1:17" ht="15.75" x14ac:dyDescent="0.25">
      <c r="A95" s="90">
        <v>91</v>
      </c>
      <c r="B95" s="90">
        <v>94</v>
      </c>
      <c r="C95" s="53" t="s">
        <v>9</v>
      </c>
      <c r="D95" s="59" t="s">
        <v>83</v>
      </c>
      <c r="E95" s="55">
        <v>44562</v>
      </c>
      <c r="F95" s="92">
        <v>0</v>
      </c>
      <c r="G95" s="96">
        <v>6</v>
      </c>
      <c r="H95" s="63" t="s">
        <v>97</v>
      </c>
      <c r="I95" s="92">
        <v>1.1000000000000001</v>
      </c>
      <c r="J95" s="63" t="s">
        <v>103</v>
      </c>
      <c r="K95" s="67">
        <v>30.3</v>
      </c>
      <c r="L95" s="155">
        <v>40</v>
      </c>
      <c r="M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5" s="89" t="str">
        <f>CONCATENATE("F","$",Таблица_основная[[#This Row],[Первая строка массива]])</f>
        <v>F$90</v>
      </c>
      <c r="O9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95" s="90">
        <v>90</v>
      </c>
      <c r="Q95" s="90">
        <f>Таблица_основная[[#This Row],[Первая строка массива]]+43</f>
        <v>133</v>
      </c>
    </row>
    <row r="96" spans="1:17" ht="15.75" x14ac:dyDescent="0.25">
      <c r="A96" s="90">
        <v>179</v>
      </c>
      <c r="B96" s="90">
        <v>95</v>
      </c>
      <c r="C96" s="53" t="s">
        <v>9</v>
      </c>
      <c r="D96" s="59" t="s">
        <v>163</v>
      </c>
      <c r="E96" s="55">
        <v>44562</v>
      </c>
      <c r="F96" s="94">
        <v>91.7</v>
      </c>
      <c r="G96" s="96">
        <v>7</v>
      </c>
      <c r="H96" s="63" t="s">
        <v>97</v>
      </c>
      <c r="I96" s="94">
        <v>99.2</v>
      </c>
      <c r="J96" s="63" t="s">
        <v>103</v>
      </c>
      <c r="K96" s="67" t="s">
        <v>178</v>
      </c>
      <c r="L96" s="155">
        <v>40</v>
      </c>
      <c r="M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" s="89" t="str">
        <f>CONCATENATE("F","$",Таблица_основная[[#This Row],[Первая строка массива]])</f>
        <v>F$178</v>
      </c>
      <c r="O9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96" s="90">
        <v>178</v>
      </c>
      <c r="Q96" s="90">
        <f>Таблица_основная[[#This Row],[Первая строка массива]]+43</f>
        <v>221</v>
      </c>
    </row>
    <row r="97" spans="1:17" ht="15.75" x14ac:dyDescent="0.25">
      <c r="A97" s="90">
        <v>1059</v>
      </c>
      <c r="B97" s="90">
        <v>96</v>
      </c>
      <c r="C97" s="53" t="s">
        <v>9</v>
      </c>
      <c r="D97" s="54" t="s">
        <v>155</v>
      </c>
      <c r="E97" s="55">
        <v>44927</v>
      </c>
      <c r="F97" s="59">
        <v>13</v>
      </c>
      <c r="G97" s="59">
        <v>17</v>
      </c>
      <c r="H97" s="63" t="s">
        <v>98</v>
      </c>
      <c r="I97" s="59">
        <v>24</v>
      </c>
      <c r="J97" s="63" t="s">
        <v>104</v>
      </c>
      <c r="K97" s="69">
        <v>209.5</v>
      </c>
      <c r="L97" s="154">
        <v>36</v>
      </c>
      <c r="M9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" s="89" t="str">
        <f>CONCATENATE("F","$",Таблица_основная[[#This Row],[Первая строка массива]])</f>
        <v>F$1058</v>
      </c>
      <c r="O9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97" s="90">
        <v>1058</v>
      </c>
      <c r="Q97" s="90">
        <f>Таблица_основная[[#This Row],[Первая строка массива]]+43</f>
        <v>1101</v>
      </c>
    </row>
    <row r="98" spans="1:17" ht="15.75" x14ac:dyDescent="0.25">
      <c r="A98" s="90">
        <v>1587</v>
      </c>
      <c r="B98" s="90">
        <v>97</v>
      </c>
      <c r="C98" s="53" t="s">
        <v>9</v>
      </c>
      <c r="D98" s="54" t="s">
        <v>164</v>
      </c>
      <c r="E98" s="55">
        <v>44927</v>
      </c>
      <c r="F98" s="59">
        <v>29757</v>
      </c>
      <c r="G98" s="59">
        <v>44</v>
      </c>
      <c r="H98" s="63" t="s">
        <v>98</v>
      </c>
      <c r="I98" s="59">
        <v>131655.9</v>
      </c>
      <c r="J98" s="63" t="s">
        <v>104</v>
      </c>
      <c r="K98" s="71">
        <v>1645476.7</v>
      </c>
      <c r="L98" s="155">
        <v>36</v>
      </c>
      <c r="M9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" s="89" t="str">
        <f>CONCATENATE("F","$",Таблица_основная[[#This Row],[Первая строка массива]])</f>
        <v>F$1586</v>
      </c>
      <c r="O9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98" s="90">
        <v>1586</v>
      </c>
      <c r="Q98" s="90">
        <f>Таблица_основная[[#This Row],[Первая строка массива]]+43</f>
        <v>1629</v>
      </c>
    </row>
    <row r="99" spans="1:17" ht="15.75" x14ac:dyDescent="0.25">
      <c r="A99" s="90">
        <v>1103</v>
      </c>
      <c r="B99" s="90">
        <v>98</v>
      </c>
      <c r="C99" s="53" t="s">
        <v>9</v>
      </c>
      <c r="D99" s="54" t="s">
        <v>156</v>
      </c>
      <c r="E99" s="55">
        <v>44927</v>
      </c>
      <c r="F99" s="146">
        <v>0.4</v>
      </c>
      <c r="G99" s="59">
        <v>1</v>
      </c>
      <c r="H99" s="63" t="s">
        <v>98</v>
      </c>
      <c r="I99" s="146">
        <v>0.2</v>
      </c>
      <c r="J99" s="63" t="s">
        <v>104</v>
      </c>
      <c r="K99" s="66">
        <v>1E-3</v>
      </c>
      <c r="L99" s="154">
        <v>36</v>
      </c>
      <c r="M9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99" s="89" t="str">
        <f>CONCATENATE("F","$",Таблица_основная[[#This Row],[Первая строка массива]])</f>
        <v>F$1102</v>
      </c>
      <c r="O9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99" s="90">
        <v>1102</v>
      </c>
      <c r="Q99" s="90">
        <f>Таблица_основная[[#This Row],[Первая строка массива]]+43</f>
        <v>1145</v>
      </c>
    </row>
    <row r="100" spans="1:17" ht="15.75" x14ac:dyDescent="0.25">
      <c r="A100" s="90">
        <v>839</v>
      </c>
      <c r="B100" s="90">
        <v>99</v>
      </c>
      <c r="C100" s="53" t="s">
        <v>9</v>
      </c>
      <c r="D100" s="54" t="s">
        <v>165</v>
      </c>
      <c r="E100" s="55">
        <v>44927</v>
      </c>
      <c r="F100" s="59">
        <v>30</v>
      </c>
      <c r="G100" s="59">
        <v>36</v>
      </c>
      <c r="H100" s="63" t="s">
        <v>98</v>
      </c>
      <c r="I100" s="59">
        <v>147.19999999999999</v>
      </c>
      <c r="J100" s="63" t="s">
        <v>104</v>
      </c>
      <c r="K100" s="70">
        <v>2015</v>
      </c>
      <c r="L100" s="154">
        <v>36</v>
      </c>
      <c r="M10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" s="89" t="str">
        <f>CONCATENATE("F","$",Таблица_основная[[#This Row],[Первая строка массива]])</f>
        <v>F$838</v>
      </c>
      <c r="O10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0" s="90">
        <v>838</v>
      </c>
      <c r="Q100" s="90">
        <f>Таблица_основная[[#This Row],[Первая строка массива]]+43</f>
        <v>881</v>
      </c>
    </row>
    <row r="101" spans="1:17" ht="15.75" x14ac:dyDescent="0.25">
      <c r="A101" s="90">
        <v>1631</v>
      </c>
      <c r="B101" s="90">
        <v>100</v>
      </c>
      <c r="C101" s="53" t="s">
        <v>9</v>
      </c>
      <c r="D101" s="54" t="s">
        <v>166</v>
      </c>
      <c r="E101" s="55">
        <v>44927</v>
      </c>
      <c r="F101" s="59">
        <v>416</v>
      </c>
      <c r="G101" s="59">
        <v>44</v>
      </c>
      <c r="H101" s="63" t="s">
        <v>98</v>
      </c>
      <c r="I101" s="59">
        <v>4235.8999999999996</v>
      </c>
      <c r="J101" s="63" t="s">
        <v>104</v>
      </c>
      <c r="K101" s="70">
        <v>45809.4</v>
      </c>
      <c r="L101" s="154">
        <v>36</v>
      </c>
      <c r="M10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" s="89" t="str">
        <f>CONCATENATE("F","$",Таблица_основная[[#This Row],[Первая строка массива]])</f>
        <v>F$1630</v>
      </c>
      <c r="O10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1" s="90">
        <v>1630</v>
      </c>
      <c r="Q101" s="90">
        <f>Таблица_основная[[#This Row],[Первая строка массива]]+43</f>
        <v>1673</v>
      </c>
    </row>
    <row r="102" spans="1:17" ht="15.75" x14ac:dyDescent="0.25">
      <c r="A102" s="90">
        <v>883</v>
      </c>
      <c r="B102" s="90">
        <v>101</v>
      </c>
      <c r="C102" s="53" t="s">
        <v>9</v>
      </c>
      <c r="D102" s="54" t="s">
        <v>157</v>
      </c>
      <c r="E102" s="55">
        <v>44927</v>
      </c>
      <c r="F102" s="59">
        <v>459</v>
      </c>
      <c r="G102" s="59">
        <v>44</v>
      </c>
      <c r="H102" s="63" t="s">
        <v>98</v>
      </c>
      <c r="I102" s="59">
        <v>4407.1000000000004</v>
      </c>
      <c r="J102" s="63" t="s">
        <v>104</v>
      </c>
      <c r="K102" s="67">
        <v>48033.8</v>
      </c>
      <c r="L102" s="155">
        <v>36</v>
      </c>
      <c r="M1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" s="89" t="str">
        <f>CONCATENATE("F","$",Таблица_основная[[#This Row],[Первая строка массива]])</f>
        <v>F$882</v>
      </c>
      <c r="O10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2" s="90">
        <v>882</v>
      </c>
      <c r="Q102" s="90">
        <f>Таблица_основная[[#This Row],[Первая строка массива]]+43</f>
        <v>925</v>
      </c>
    </row>
    <row r="103" spans="1:17" ht="15.75" x14ac:dyDescent="0.25">
      <c r="A103" s="90">
        <v>1235</v>
      </c>
      <c r="B103" s="90">
        <v>102</v>
      </c>
      <c r="C103" s="53" t="s">
        <v>9</v>
      </c>
      <c r="D103" s="54" t="s">
        <v>71</v>
      </c>
      <c r="E103" s="55">
        <v>44927</v>
      </c>
      <c r="F103" s="146">
        <v>15.4</v>
      </c>
      <c r="G103" s="59">
        <v>30</v>
      </c>
      <c r="H103" s="63" t="s">
        <v>98</v>
      </c>
      <c r="I103" s="146">
        <v>33.5</v>
      </c>
      <c r="J103" s="63" t="s">
        <v>104</v>
      </c>
      <c r="K103" s="67">
        <v>29.2</v>
      </c>
      <c r="L103" s="155">
        <v>36</v>
      </c>
      <c r="M1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" s="89" t="str">
        <f>CONCATENATE("F","$",Таблица_основная[[#This Row],[Первая строка массива]])</f>
        <v>F$1234</v>
      </c>
      <c r="O10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3" s="90">
        <v>1234</v>
      </c>
      <c r="Q103" s="90">
        <f>Таблица_основная[[#This Row],[Первая строка массива]]+43</f>
        <v>1277</v>
      </c>
    </row>
    <row r="104" spans="1:17" ht="15.75" x14ac:dyDescent="0.25">
      <c r="A104" s="90">
        <v>1147</v>
      </c>
      <c r="B104" s="90">
        <v>103</v>
      </c>
      <c r="C104" s="53" t="s">
        <v>9</v>
      </c>
      <c r="D104" s="54" t="s">
        <v>158</v>
      </c>
      <c r="E104" s="55">
        <v>44927</v>
      </c>
      <c r="F104" s="59">
        <v>64</v>
      </c>
      <c r="G104" s="59">
        <v>36</v>
      </c>
      <c r="H104" s="63" t="s">
        <v>98</v>
      </c>
      <c r="I104" s="59">
        <v>183.4</v>
      </c>
      <c r="J104" s="63" t="s">
        <v>104</v>
      </c>
      <c r="K104" s="67">
        <v>2563.9</v>
      </c>
      <c r="L104" s="155">
        <v>36</v>
      </c>
      <c r="M1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" s="89" t="str">
        <f>CONCATENATE("F","$",Таблица_основная[[#This Row],[Первая строка массива]])</f>
        <v>F$1146</v>
      </c>
      <c r="O10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4" s="90">
        <v>1146</v>
      </c>
      <c r="Q104" s="90">
        <f>Таблица_основная[[#This Row],[Первая строка массива]]+43</f>
        <v>1189</v>
      </c>
    </row>
    <row r="105" spans="1:17" ht="15.75" x14ac:dyDescent="0.25">
      <c r="A105" s="90">
        <v>971</v>
      </c>
      <c r="B105" s="90">
        <v>104</v>
      </c>
      <c r="C105" s="53" t="s">
        <v>9</v>
      </c>
      <c r="D105" s="144" t="s">
        <v>85</v>
      </c>
      <c r="E105" s="55">
        <v>44927</v>
      </c>
      <c r="F105" s="93">
        <v>0.86</v>
      </c>
      <c r="G105" s="90">
        <v>1</v>
      </c>
      <c r="H105" s="63" t="s">
        <v>98</v>
      </c>
      <c r="I105" s="137">
        <v>0</v>
      </c>
      <c r="J105" s="63" t="s">
        <v>104</v>
      </c>
      <c r="K105" s="140" t="s">
        <v>178</v>
      </c>
      <c r="L105" s="156">
        <v>36</v>
      </c>
      <c r="M1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" s="89" t="str">
        <f>CONCATENATE("F","$",Таблица_основная[[#This Row],[Первая строка массива]])</f>
        <v>F$970</v>
      </c>
      <c r="O10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5" s="90">
        <v>970</v>
      </c>
      <c r="Q105" s="90">
        <f>Таблица_основная[[#This Row],[Первая строка массива]]+43</f>
        <v>1013</v>
      </c>
    </row>
    <row r="106" spans="1:17" ht="15.75" x14ac:dyDescent="0.25">
      <c r="A106" s="90">
        <v>1367</v>
      </c>
      <c r="B106" s="90">
        <v>105</v>
      </c>
      <c r="C106" s="53" t="s">
        <v>9</v>
      </c>
      <c r="D106" s="144" t="s">
        <v>86</v>
      </c>
      <c r="E106" s="55">
        <v>44927</v>
      </c>
      <c r="F106" s="93">
        <v>15</v>
      </c>
      <c r="G106" s="90">
        <v>21</v>
      </c>
      <c r="H106" s="63" t="s">
        <v>98</v>
      </c>
      <c r="I106" s="93">
        <v>28.3</v>
      </c>
      <c r="J106" s="63" t="s">
        <v>104</v>
      </c>
      <c r="K106" s="67" t="s">
        <v>178</v>
      </c>
      <c r="L106" s="155">
        <v>36</v>
      </c>
      <c r="M1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" s="89" t="str">
        <f>CONCATENATE("F","$",Таблица_основная[[#This Row],[Первая строка массива]])</f>
        <v>F$1366</v>
      </c>
      <c r="O10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6" s="90">
        <v>1366</v>
      </c>
      <c r="Q106" s="90">
        <f>Таблица_основная[[#This Row],[Первая строка массива]]+43</f>
        <v>1409</v>
      </c>
    </row>
    <row r="107" spans="1:17" ht="15.75" x14ac:dyDescent="0.25">
      <c r="A107" s="90">
        <v>1411</v>
      </c>
      <c r="B107" s="90">
        <v>106</v>
      </c>
      <c r="C107" s="53" t="s">
        <v>9</v>
      </c>
      <c r="D107" s="144" t="s">
        <v>159</v>
      </c>
      <c r="E107" s="55">
        <v>44927</v>
      </c>
      <c r="F107" s="93">
        <v>15</v>
      </c>
      <c r="G107" s="90">
        <v>21</v>
      </c>
      <c r="H107" s="63" t="s">
        <v>98</v>
      </c>
      <c r="I107" s="93">
        <v>39.1</v>
      </c>
      <c r="J107" s="63" t="s">
        <v>104</v>
      </c>
      <c r="K107" s="67" t="s">
        <v>178</v>
      </c>
      <c r="L107" s="155">
        <v>36</v>
      </c>
      <c r="M1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" s="89" t="str">
        <f>CONCATENATE("F","$",Таблица_основная[[#This Row],[Первая строка массива]])</f>
        <v>F$1410</v>
      </c>
      <c r="O10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7" s="90">
        <v>1410</v>
      </c>
      <c r="Q107" s="90">
        <f>Таблица_основная[[#This Row],[Первая строка массива]]+43</f>
        <v>1453</v>
      </c>
    </row>
    <row r="108" spans="1:17" ht="15.75" x14ac:dyDescent="0.25">
      <c r="A108" s="90">
        <v>1499</v>
      </c>
      <c r="B108" s="90">
        <v>107</v>
      </c>
      <c r="C108" s="53" t="s">
        <v>9</v>
      </c>
      <c r="D108" s="144" t="s">
        <v>89</v>
      </c>
      <c r="E108" s="55">
        <v>44927</v>
      </c>
      <c r="F108" s="93">
        <v>10</v>
      </c>
      <c r="G108" s="90">
        <v>34</v>
      </c>
      <c r="H108" s="63" t="s">
        <v>98</v>
      </c>
      <c r="I108" s="93">
        <v>43.2</v>
      </c>
      <c r="J108" s="63" t="s">
        <v>104</v>
      </c>
      <c r="K108" s="67">
        <v>39.299999999999997</v>
      </c>
      <c r="L108" s="155">
        <v>36</v>
      </c>
      <c r="M1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" s="89" t="str">
        <f>CONCATENATE("F","$",Таблица_основная[[#This Row],[Первая строка массива]])</f>
        <v>F$1498</v>
      </c>
      <c r="O10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8" s="90">
        <v>1498</v>
      </c>
      <c r="Q108" s="90">
        <f>Таблица_основная[[#This Row],[Первая строка массива]]+43</f>
        <v>1541</v>
      </c>
    </row>
    <row r="109" spans="1:17" ht="15.75" x14ac:dyDescent="0.25">
      <c r="A109" s="90">
        <v>1455</v>
      </c>
      <c r="B109" s="90">
        <v>108</v>
      </c>
      <c r="C109" s="53" t="s">
        <v>9</v>
      </c>
      <c r="D109" s="144" t="s">
        <v>90</v>
      </c>
      <c r="E109" s="55">
        <v>44927</v>
      </c>
      <c r="F109" s="93">
        <v>0</v>
      </c>
      <c r="G109" s="90">
        <v>8</v>
      </c>
      <c r="H109" s="63" t="s">
        <v>98</v>
      </c>
      <c r="I109" s="93">
        <v>2.2000000000000002</v>
      </c>
      <c r="J109" s="63" t="s">
        <v>104</v>
      </c>
      <c r="K109" s="67">
        <v>31.5</v>
      </c>
      <c r="L109" s="155">
        <v>36</v>
      </c>
      <c r="M1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9" s="89" t="str">
        <f>CONCATENATE("F","$",Таблица_основная[[#This Row],[Первая строка массива]])</f>
        <v>F$1454</v>
      </c>
      <c r="O10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9" s="90">
        <v>1454</v>
      </c>
      <c r="Q109" s="90">
        <f>Таблица_основная[[#This Row],[Первая строка массива]]+43</f>
        <v>1497</v>
      </c>
    </row>
    <row r="110" spans="1:17" ht="15.75" x14ac:dyDescent="0.25">
      <c r="A110" s="90">
        <v>1543</v>
      </c>
      <c r="B110" s="90">
        <v>109</v>
      </c>
      <c r="C110" s="53" t="s">
        <v>9</v>
      </c>
      <c r="D110" s="144" t="s">
        <v>160</v>
      </c>
      <c r="E110" s="55">
        <v>44927</v>
      </c>
      <c r="F110" s="150">
        <v>0.5</v>
      </c>
      <c r="G110" s="90">
        <v>5</v>
      </c>
      <c r="H110" s="63" t="s">
        <v>98</v>
      </c>
      <c r="I110" s="150">
        <v>0</v>
      </c>
      <c r="J110" s="63" t="s">
        <v>104</v>
      </c>
      <c r="K110" s="140" t="s">
        <v>178</v>
      </c>
      <c r="L110" s="156">
        <v>36</v>
      </c>
      <c r="M1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" s="89" t="str">
        <f>CONCATENATE("F","$",Таблица_основная[[#This Row],[Первая строка массива]])</f>
        <v>F$1542</v>
      </c>
      <c r="O11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10" s="90">
        <v>1542</v>
      </c>
      <c r="Q110" s="90">
        <f>Таблица_основная[[#This Row],[Первая строка массива]]+43</f>
        <v>1585</v>
      </c>
    </row>
    <row r="111" spans="1:17" ht="15.75" x14ac:dyDescent="0.25">
      <c r="A111" s="90">
        <v>1279</v>
      </c>
      <c r="B111" s="90">
        <v>110</v>
      </c>
      <c r="C111" s="53" t="s">
        <v>9</v>
      </c>
      <c r="D111" s="144" t="s">
        <v>161</v>
      </c>
      <c r="E111" s="55">
        <v>44927</v>
      </c>
      <c r="F111" s="148">
        <v>0.5</v>
      </c>
      <c r="G111" s="90">
        <v>1</v>
      </c>
      <c r="H111" s="63" t="s">
        <v>98</v>
      </c>
      <c r="I111" s="148">
        <v>0.2</v>
      </c>
      <c r="J111" s="63" t="s">
        <v>104</v>
      </c>
      <c r="K111" s="67" t="s">
        <v>178</v>
      </c>
      <c r="L111" s="155">
        <v>36</v>
      </c>
      <c r="M1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" s="89" t="str">
        <f>CONCATENATE("F","$",Таблица_основная[[#This Row],[Первая строка массива]])</f>
        <v>F$1278</v>
      </c>
      <c r="O11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11" s="90">
        <v>1278</v>
      </c>
      <c r="Q111" s="90">
        <f>Таблица_основная[[#This Row],[Первая строка массива]]+43</f>
        <v>1321</v>
      </c>
    </row>
    <row r="112" spans="1:17" ht="15.75" x14ac:dyDescent="0.25">
      <c r="A112" s="90">
        <v>1323</v>
      </c>
      <c r="B112" s="90">
        <v>111</v>
      </c>
      <c r="C112" s="53" t="s">
        <v>9</v>
      </c>
      <c r="D112" s="144" t="s">
        <v>94</v>
      </c>
      <c r="E112" s="55">
        <v>44927</v>
      </c>
      <c r="F112" s="148">
        <v>0.3</v>
      </c>
      <c r="G112" s="90">
        <v>4</v>
      </c>
      <c r="H112" s="63" t="s">
        <v>98</v>
      </c>
      <c r="I112" s="148">
        <v>0.5</v>
      </c>
      <c r="J112" s="63" t="s">
        <v>104</v>
      </c>
      <c r="K112" s="67">
        <v>0.2</v>
      </c>
      <c r="L112" s="155">
        <v>36</v>
      </c>
      <c r="M1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12" s="89" t="str">
        <f>CONCATENATE("F","$",Таблица_основная[[#This Row],[Первая строка массива]])</f>
        <v>F$1322</v>
      </c>
      <c r="O11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2" s="90">
        <v>1322</v>
      </c>
      <c r="Q112" s="90">
        <f>Таблица_основная[[#This Row],[Первая строка массива]]+43</f>
        <v>1365</v>
      </c>
    </row>
    <row r="113" spans="1:17" ht="15.75" x14ac:dyDescent="0.25">
      <c r="A113" s="90">
        <v>1191</v>
      </c>
      <c r="B113" s="90">
        <v>112</v>
      </c>
      <c r="C113" s="53" t="s">
        <v>9</v>
      </c>
      <c r="D113" s="54" t="s">
        <v>162</v>
      </c>
      <c r="E113" s="55">
        <v>44927</v>
      </c>
      <c r="F113" s="56">
        <v>2.2000000000000002</v>
      </c>
      <c r="G113" s="59">
        <v>1</v>
      </c>
      <c r="H113" s="63" t="s">
        <v>98</v>
      </c>
      <c r="I113" s="56">
        <v>1.4</v>
      </c>
      <c r="J113" s="63" t="s">
        <v>104</v>
      </c>
      <c r="K113" s="67">
        <v>1.6</v>
      </c>
      <c r="L113" s="155">
        <v>36</v>
      </c>
      <c r="M1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" s="89" t="str">
        <f>CONCATENATE("F","$",Таблица_основная[[#This Row],[Первая строка массива]])</f>
        <v>F$1190</v>
      </c>
      <c r="O11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3" s="90">
        <v>1190</v>
      </c>
      <c r="Q113" s="90">
        <f>Таблица_основная[[#This Row],[Первая строка массива]]+43</f>
        <v>1233</v>
      </c>
    </row>
    <row r="114" spans="1:17" ht="15.75" x14ac:dyDescent="0.25">
      <c r="A114" s="90">
        <v>927</v>
      </c>
      <c r="B114" s="90">
        <v>113</v>
      </c>
      <c r="C114" s="53" t="s">
        <v>9</v>
      </c>
      <c r="D114" s="54" t="s">
        <v>83</v>
      </c>
      <c r="E114" s="55">
        <v>44927</v>
      </c>
      <c r="F114" s="149">
        <v>0</v>
      </c>
      <c r="G114" s="96">
        <v>6</v>
      </c>
      <c r="H114" s="63" t="s">
        <v>98</v>
      </c>
      <c r="I114" s="149">
        <v>1.1000000000000001</v>
      </c>
      <c r="J114" s="63" t="s">
        <v>104</v>
      </c>
      <c r="K114" s="67">
        <v>32.1</v>
      </c>
      <c r="L114" s="155">
        <v>36</v>
      </c>
      <c r="M11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4" s="89" t="str">
        <f>CONCATENATE("F","$",Таблица_основная[[#This Row],[Первая строка массива]])</f>
        <v>F$926</v>
      </c>
      <c r="O11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4" s="90">
        <v>926</v>
      </c>
      <c r="Q114" s="90">
        <f>Таблица_основная[[#This Row],[Первая строка массива]]+43</f>
        <v>969</v>
      </c>
    </row>
    <row r="115" spans="1:17" ht="15.75" x14ac:dyDescent="0.25">
      <c r="A115" s="90">
        <v>1015</v>
      </c>
      <c r="B115" s="90">
        <v>114</v>
      </c>
      <c r="C115" s="53" t="s">
        <v>9</v>
      </c>
      <c r="D115" s="54" t="s">
        <v>163</v>
      </c>
      <c r="E115" s="55">
        <v>44927</v>
      </c>
      <c r="F115" s="151">
        <v>91.7</v>
      </c>
      <c r="G115" s="96">
        <v>6</v>
      </c>
      <c r="H115" s="63" t="s">
        <v>98</v>
      </c>
      <c r="I115" s="151">
        <v>99.5</v>
      </c>
      <c r="J115" s="63" t="s">
        <v>104</v>
      </c>
      <c r="K115" s="67" t="s">
        <v>178</v>
      </c>
      <c r="L115" s="155">
        <v>36</v>
      </c>
      <c r="M1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" s="89" t="str">
        <f>CONCATENATE("F","$",Таблица_основная[[#This Row],[Первая строка массива]])</f>
        <v>F$1014</v>
      </c>
      <c r="O11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5" s="90">
        <v>1014</v>
      </c>
      <c r="Q115" s="90">
        <f>Таблица_основная[[#This Row],[Первая строка массива]]+43</f>
        <v>1057</v>
      </c>
    </row>
    <row r="116" spans="1:17" ht="15.75" x14ac:dyDescent="0.25">
      <c r="A116" s="90">
        <v>224</v>
      </c>
      <c r="B116" s="90">
        <v>115</v>
      </c>
      <c r="C116" s="53" t="s">
        <v>10</v>
      </c>
      <c r="D116" s="54" t="s">
        <v>155</v>
      </c>
      <c r="E116" s="55">
        <v>44562</v>
      </c>
      <c r="F116" s="56">
        <v>23</v>
      </c>
      <c r="G116" s="59">
        <v>10</v>
      </c>
      <c r="H116" s="63" t="s">
        <v>97</v>
      </c>
      <c r="I116" s="56">
        <v>24.3</v>
      </c>
      <c r="J116" s="63" t="s">
        <v>103</v>
      </c>
      <c r="K116" s="72">
        <v>235.1</v>
      </c>
      <c r="L116" s="154">
        <v>14</v>
      </c>
      <c r="M116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16" s="89" t="str">
        <f>CONCATENATE("F","$",Таблица_основная[[#This Row],[Первая строка массива]])</f>
        <v>F$222</v>
      </c>
      <c r="O11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6" s="90">
        <v>222</v>
      </c>
      <c r="Q116" s="90">
        <f>Таблица_основная[[#This Row],[Первая строка массива]]+43</f>
        <v>265</v>
      </c>
    </row>
    <row r="117" spans="1:17" ht="15.75" x14ac:dyDescent="0.25">
      <c r="A117" s="90">
        <v>752</v>
      </c>
      <c r="B117" s="90">
        <v>116</v>
      </c>
      <c r="C117" s="53" t="s">
        <v>10</v>
      </c>
      <c r="D117" s="54" t="s">
        <v>164</v>
      </c>
      <c r="E117" s="55">
        <v>44562</v>
      </c>
      <c r="F117" s="56">
        <v>103530</v>
      </c>
      <c r="G117" s="59">
        <v>17</v>
      </c>
      <c r="H117" s="63" t="s">
        <v>97</v>
      </c>
      <c r="I117" s="56">
        <v>116149</v>
      </c>
      <c r="J117" s="63" t="s">
        <v>103</v>
      </c>
      <c r="K117" s="73">
        <v>1712442.1</v>
      </c>
      <c r="L117" s="154">
        <v>14</v>
      </c>
      <c r="M11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" s="89" t="str">
        <f>CONCATENATE("F","$",Таблица_основная[[#This Row],[Первая строка массива]])</f>
        <v>F$750</v>
      </c>
      <c r="O11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7" s="90">
        <v>750</v>
      </c>
      <c r="Q117" s="90">
        <f>Таблица_основная[[#This Row],[Первая строка массива]]+43</f>
        <v>793</v>
      </c>
    </row>
    <row r="118" spans="1:17" ht="15.75" x14ac:dyDescent="0.25">
      <c r="A118" s="90">
        <v>268</v>
      </c>
      <c r="B118" s="90">
        <v>117</v>
      </c>
      <c r="C118" s="53" t="s">
        <v>10</v>
      </c>
      <c r="D118" s="59" t="s">
        <v>156</v>
      </c>
      <c r="E118" s="55">
        <v>44562</v>
      </c>
      <c r="F118" s="146">
        <v>0.2</v>
      </c>
      <c r="G118" s="59">
        <v>3</v>
      </c>
      <c r="H118" s="63" t="s">
        <v>97</v>
      </c>
      <c r="I118" s="146">
        <v>0.2</v>
      </c>
      <c r="J118" s="63" t="s">
        <v>103</v>
      </c>
      <c r="K118" s="67">
        <v>2E-3</v>
      </c>
      <c r="L118" s="155">
        <v>14</v>
      </c>
      <c r="M1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18" s="89" t="str">
        <f>CONCATENATE("F","$",Таблица_основная[[#This Row],[Первая строка массива]])</f>
        <v>F$266</v>
      </c>
      <c r="O11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8" s="90">
        <v>266</v>
      </c>
      <c r="Q118" s="90">
        <f>Таблица_основная[[#This Row],[Первая строка массива]]+43</f>
        <v>309</v>
      </c>
    </row>
    <row r="119" spans="1:17" ht="15.75" x14ac:dyDescent="0.25">
      <c r="A119" s="90">
        <v>4</v>
      </c>
      <c r="B119" s="90">
        <v>118</v>
      </c>
      <c r="C119" s="53" t="s">
        <v>10</v>
      </c>
      <c r="D119" s="59" t="s">
        <v>165</v>
      </c>
      <c r="E119" s="98">
        <v>44562</v>
      </c>
      <c r="F119" s="97">
        <v>93</v>
      </c>
      <c r="G119" s="97">
        <v>17</v>
      </c>
      <c r="H119" s="63" t="s">
        <v>97</v>
      </c>
      <c r="I119" s="59">
        <v>154.69999999999999</v>
      </c>
      <c r="J119" s="63" t="s">
        <v>103</v>
      </c>
      <c r="K119" s="74">
        <v>2237.9</v>
      </c>
      <c r="L119" s="154">
        <v>14</v>
      </c>
      <c r="M11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" s="89" t="str">
        <f>CONCATENATE("F","$",Таблица_основная[[#This Row],[Первая строка массива]])</f>
        <v>F$2</v>
      </c>
      <c r="O11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9" s="90">
        <v>2</v>
      </c>
      <c r="Q119" s="90">
        <f>Таблица_основная[[#This Row],[Первая строка массива]]+43</f>
        <v>45</v>
      </c>
    </row>
    <row r="120" spans="1:17" ht="15.75" x14ac:dyDescent="0.25">
      <c r="A120" s="90">
        <v>796</v>
      </c>
      <c r="B120" s="90">
        <v>119</v>
      </c>
      <c r="C120" s="53" t="s">
        <v>10</v>
      </c>
      <c r="D120" s="59" t="s">
        <v>166</v>
      </c>
      <c r="E120" s="55">
        <v>44562</v>
      </c>
      <c r="F120" s="59">
        <v>1857</v>
      </c>
      <c r="G120" s="59">
        <v>16</v>
      </c>
      <c r="H120" s="63" t="s">
        <v>97</v>
      </c>
      <c r="I120" s="59">
        <v>3901.3</v>
      </c>
      <c r="J120" s="63" t="s">
        <v>103</v>
      </c>
      <c r="K120" s="74">
        <v>44096.6</v>
      </c>
      <c r="L120" s="154">
        <v>14</v>
      </c>
      <c r="M12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" s="89" t="str">
        <f>CONCATENATE("F","$",Таблица_основная[[#This Row],[Первая строка массива]])</f>
        <v>F$794</v>
      </c>
      <c r="O12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0" s="90">
        <v>794</v>
      </c>
      <c r="Q120" s="90">
        <f>Таблица_основная[[#This Row],[Первая строка массива]]+43</f>
        <v>837</v>
      </c>
    </row>
    <row r="121" spans="1:17" ht="15.75" x14ac:dyDescent="0.25">
      <c r="A121" s="90">
        <v>48</v>
      </c>
      <c r="B121" s="90">
        <v>120</v>
      </c>
      <c r="C121" s="53" t="s">
        <v>10</v>
      </c>
      <c r="D121" s="59" t="s">
        <v>157</v>
      </c>
      <c r="E121" s="55">
        <v>44562</v>
      </c>
      <c r="F121" s="59">
        <v>1973</v>
      </c>
      <c r="G121" s="59">
        <v>17</v>
      </c>
      <c r="H121" s="63" t="s">
        <v>97</v>
      </c>
      <c r="I121" s="59">
        <v>4080.4</v>
      </c>
      <c r="J121" s="63" t="s">
        <v>103</v>
      </c>
      <c r="K121" s="68">
        <v>46569.599999999999</v>
      </c>
      <c r="L121" s="155">
        <v>14</v>
      </c>
      <c r="M1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" s="89" t="str">
        <f>CONCATENATE("F","$",Таблица_основная[[#This Row],[Первая строка массива]])</f>
        <v>F$46</v>
      </c>
      <c r="O12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1" s="90">
        <v>46</v>
      </c>
      <c r="Q121" s="90">
        <f>Таблица_основная[[#This Row],[Первая строка массива]]+43</f>
        <v>89</v>
      </c>
    </row>
    <row r="122" spans="1:17" ht="15.75" x14ac:dyDescent="0.25">
      <c r="A122" s="90">
        <v>400</v>
      </c>
      <c r="B122" s="90">
        <v>121</v>
      </c>
      <c r="C122" s="53" t="s">
        <v>10</v>
      </c>
      <c r="D122" s="59" t="s">
        <v>71</v>
      </c>
      <c r="E122" s="55">
        <v>44562</v>
      </c>
      <c r="F122" s="146">
        <v>19.100000000000001</v>
      </c>
      <c r="G122" s="59">
        <v>13</v>
      </c>
      <c r="H122" s="63" t="s">
        <v>97</v>
      </c>
      <c r="I122" s="146">
        <v>35.1</v>
      </c>
      <c r="J122" s="63" t="s">
        <v>103</v>
      </c>
      <c r="K122" s="67">
        <v>27.2</v>
      </c>
      <c r="L122" s="155">
        <v>14</v>
      </c>
      <c r="M1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" s="89" t="str">
        <f>CONCATENATE("F","$",Таблица_основная[[#This Row],[Первая строка массива]])</f>
        <v>F$398</v>
      </c>
      <c r="O12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22" s="90">
        <v>398</v>
      </c>
      <c r="Q122" s="90">
        <f>Таблица_основная[[#This Row],[Первая строка массива]]+43</f>
        <v>441</v>
      </c>
    </row>
    <row r="123" spans="1:17" ht="15.75" x14ac:dyDescent="0.25">
      <c r="A123" s="90">
        <v>312</v>
      </c>
      <c r="B123" s="90">
        <v>122</v>
      </c>
      <c r="C123" s="53" t="s">
        <v>10</v>
      </c>
      <c r="D123" s="59" t="s">
        <v>158</v>
      </c>
      <c r="E123" s="55">
        <v>44562</v>
      </c>
      <c r="F123" s="59">
        <v>204</v>
      </c>
      <c r="G123" s="59">
        <v>14</v>
      </c>
      <c r="H123" s="63" t="s">
        <v>97</v>
      </c>
      <c r="I123" s="59">
        <v>225.2</v>
      </c>
      <c r="J123" s="63" t="s">
        <v>103</v>
      </c>
      <c r="K123" s="67">
        <v>2573.6</v>
      </c>
      <c r="L123" s="155">
        <v>14</v>
      </c>
      <c r="M1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" s="89" t="str">
        <f>CONCATENATE("F","$",Таблица_основная[[#This Row],[Первая строка массива]])</f>
        <v>F$310</v>
      </c>
      <c r="O12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23" s="90">
        <v>310</v>
      </c>
      <c r="Q123" s="90">
        <f>Таблица_основная[[#This Row],[Первая строка массива]]+43</f>
        <v>353</v>
      </c>
    </row>
    <row r="124" spans="1:17" ht="15.75" x14ac:dyDescent="0.25">
      <c r="A124" s="90">
        <v>136</v>
      </c>
      <c r="B124" s="90">
        <v>123</v>
      </c>
      <c r="C124" s="53" t="s">
        <v>10</v>
      </c>
      <c r="D124" s="91" t="s">
        <v>85</v>
      </c>
      <c r="E124" s="55">
        <v>44562</v>
      </c>
      <c r="F124" s="137">
        <v>0.65</v>
      </c>
      <c r="G124" s="90">
        <v>17</v>
      </c>
      <c r="H124" s="63" t="s">
        <v>97</v>
      </c>
      <c r="I124" s="137">
        <v>0</v>
      </c>
      <c r="J124" s="63" t="s">
        <v>103</v>
      </c>
      <c r="K124" s="140" t="s">
        <v>178</v>
      </c>
      <c r="L124" s="156">
        <v>14</v>
      </c>
      <c r="M1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" s="89" t="str">
        <f>CONCATENATE("F","$",Таблица_основная[[#This Row],[Первая строка массива]])</f>
        <v>F$134</v>
      </c>
      <c r="O12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24" s="90">
        <v>134</v>
      </c>
      <c r="Q124" s="90">
        <f>Таблица_основная[[#This Row],[Первая строка массива]]+43</f>
        <v>177</v>
      </c>
    </row>
    <row r="125" spans="1:17" ht="15.75" x14ac:dyDescent="0.25">
      <c r="A125" s="90">
        <v>532</v>
      </c>
      <c r="B125" s="90">
        <v>124</v>
      </c>
      <c r="C125" s="53" t="s">
        <v>10</v>
      </c>
      <c r="D125" s="91" t="s">
        <v>86</v>
      </c>
      <c r="E125" s="55">
        <v>44562</v>
      </c>
      <c r="F125" s="137">
        <v>34</v>
      </c>
      <c r="G125" s="90">
        <v>6</v>
      </c>
      <c r="H125" s="63" t="s">
        <v>97</v>
      </c>
      <c r="I125" s="93">
        <v>25.4</v>
      </c>
      <c r="J125" s="63" t="s">
        <v>103</v>
      </c>
      <c r="K125" s="67" t="s">
        <v>178</v>
      </c>
      <c r="L125" s="155">
        <v>14</v>
      </c>
      <c r="M1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" s="89" t="str">
        <f>CONCATENATE("F","$",Таблица_основная[[#This Row],[Первая строка массива]])</f>
        <v>F$530</v>
      </c>
      <c r="O12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25" s="90">
        <v>530</v>
      </c>
      <c r="Q125" s="90">
        <f>Таблица_основная[[#This Row],[Первая строка массива]]+43</f>
        <v>573</v>
      </c>
    </row>
    <row r="126" spans="1:17" ht="15.75" x14ac:dyDescent="0.25">
      <c r="A126" s="90">
        <v>576</v>
      </c>
      <c r="B126" s="90">
        <v>125</v>
      </c>
      <c r="C126" s="53" t="s">
        <v>10</v>
      </c>
      <c r="D126" s="91" t="s">
        <v>159</v>
      </c>
      <c r="E126" s="55">
        <v>44562</v>
      </c>
      <c r="F126" s="137">
        <v>92</v>
      </c>
      <c r="G126" s="90">
        <v>4</v>
      </c>
      <c r="H126" s="63" t="s">
        <v>97</v>
      </c>
      <c r="I126" s="93">
        <v>62.9</v>
      </c>
      <c r="J126" s="63" t="s">
        <v>103</v>
      </c>
      <c r="K126" s="67" t="s">
        <v>178</v>
      </c>
      <c r="L126" s="155">
        <v>14</v>
      </c>
      <c r="M1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" s="89" t="str">
        <f>CONCATENATE("F","$",Таблица_основная[[#This Row],[Первая строка массива]])</f>
        <v>F$574</v>
      </c>
      <c r="O12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6" s="90">
        <v>574</v>
      </c>
      <c r="Q126" s="90">
        <f>Таблица_основная[[#This Row],[Первая строка массива]]+43</f>
        <v>617</v>
      </c>
    </row>
    <row r="127" spans="1:17" ht="15.75" x14ac:dyDescent="0.25">
      <c r="A127" s="90">
        <v>664</v>
      </c>
      <c r="B127" s="90">
        <v>126</v>
      </c>
      <c r="C127" s="53" t="s">
        <v>10</v>
      </c>
      <c r="D127" s="91" t="s">
        <v>89</v>
      </c>
      <c r="E127" s="55">
        <v>44562</v>
      </c>
      <c r="F127" s="137">
        <v>19</v>
      </c>
      <c r="G127" s="90">
        <v>20</v>
      </c>
      <c r="H127" s="63" t="s">
        <v>97</v>
      </c>
      <c r="I127" s="93">
        <v>32.1</v>
      </c>
      <c r="J127" s="63" t="s">
        <v>103</v>
      </c>
      <c r="K127" s="67">
        <v>35.9</v>
      </c>
      <c r="L127" s="155">
        <v>14</v>
      </c>
      <c r="M1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" s="89" t="str">
        <f>CONCATENATE("F","$",Таблица_основная[[#This Row],[Первая строка массива]])</f>
        <v>F$662</v>
      </c>
      <c r="O12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27" s="90">
        <v>662</v>
      </c>
      <c r="Q127" s="90">
        <f>Таблица_основная[[#This Row],[Первая строка массива]]+43</f>
        <v>705</v>
      </c>
    </row>
    <row r="128" spans="1:17" ht="15.75" x14ac:dyDescent="0.25">
      <c r="A128" s="90">
        <v>620</v>
      </c>
      <c r="B128" s="90">
        <v>127</v>
      </c>
      <c r="C128" s="53" t="s">
        <v>10</v>
      </c>
      <c r="D128" s="144" t="s">
        <v>90</v>
      </c>
      <c r="E128" s="55">
        <v>44562</v>
      </c>
      <c r="F128" s="147">
        <v>11</v>
      </c>
      <c r="G128" s="90">
        <v>13</v>
      </c>
      <c r="H128" s="63" t="s">
        <v>97</v>
      </c>
      <c r="I128" s="93">
        <v>13.7</v>
      </c>
      <c r="J128" s="63" t="s">
        <v>103</v>
      </c>
      <c r="K128" s="67">
        <v>42.8</v>
      </c>
      <c r="L128" s="155">
        <v>14</v>
      </c>
      <c r="M1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" s="89" t="str">
        <f>CONCATENATE("F","$",Таблица_основная[[#This Row],[Первая строка массива]])</f>
        <v>F$618</v>
      </c>
      <c r="O12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28" s="90">
        <v>618</v>
      </c>
      <c r="Q128" s="90">
        <f>Таблица_основная[[#This Row],[Первая строка массива]]+43</f>
        <v>661</v>
      </c>
    </row>
    <row r="129" spans="1:17" ht="15.75" x14ac:dyDescent="0.25">
      <c r="A129" s="90">
        <v>708</v>
      </c>
      <c r="B129" s="90">
        <v>128</v>
      </c>
      <c r="C129" s="53" t="s">
        <v>10</v>
      </c>
      <c r="D129" s="144" t="s">
        <v>160</v>
      </c>
      <c r="E129" s="55">
        <v>44562</v>
      </c>
      <c r="F129" s="137">
        <v>0.5</v>
      </c>
      <c r="G129" s="90">
        <v>4</v>
      </c>
      <c r="H129" s="63" t="s">
        <v>97</v>
      </c>
      <c r="I129" s="58">
        <v>0</v>
      </c>
      <c r="J129" s="63" t="s">
        <v>103</v>
      </c>
      <c r="K129" s="140" t="s">
        <v>178</v>
      </c>
      <c r="L129" s="156">
        <v>14</v>
      </c>
      <c r="M1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" s="89" t="str">
        <f>CONCATENATE("F","$",Таблица_основная[[#This Row],[Первая строка массива]])</f>
        <v>F$706</v>
      </c>
      <c r="O12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29" s="90">
        <v>706</v>
      </c>
      <c r="Q129" s="90">
        <f>Таблица_основная[[#This Row],[Первая строка массива]]+43</f>
        <v>749</v>
      </c>
    </row>
    <row r="130" spans="1:17" ht="15.75" x14ac:dyDescent="0.25">
      <c r="A130" s="90">
        <v>444</v>
      </c>
      <c r="B130" s="90">
        <v>129</v>
      </c>
      <c r="C130" s="53" t="s">
        <v>10</v>
      </c>
      <c r="D130" s="144" t="s">
        <v>161</v>
      </c>
      <c r="E130" s="55">
        <v>44562</v>
      </c>
      <c r="F130" s="95">
        <v>0.3</v>
      </c>
      <c r="G130" s="90">
        <v>3</v>
      </c>
      <c r="H130" s="63" t="s">
        <v>97</v>
      </c>
      <c r="I130" s="93">
        <v>0.2</v>
      </c>
      <c r="J130" s="63" t="s">
        <v>103</v>
      </c>
      <c r="K130" s="67" t="s">
        <v>178</v>
      </c>
      <c r="L130" s="155">
        <v>14</v>
      </c>
      <c r="M1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" s="89" t="str">
        <f>CONCATENATE("F","$",Таблица_основная[[#This Row],[Первая строка массива]])</f>
        <v>F$442</v>
      </c>
      <c r="O13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0" s="90">
        <v>442</v>
      </c>
      <c r="Q130" s="90">
        <f>Таблица_основная[[#This Row],[Первая строка массива]]+43</f>
        <v>485</v>
      </c>
    </row>
    <row r="131" spans="1:17" ht="15.75" x14ac:dyDescent="0.25">
      <c r="A131" s="90">
        <v>488</v>
      </c>
      <c r="B131" s="90">
        <v>130</v>
      </c>
      <c r="C131" s="53" t="s">
        <v>10</v>
      </c>
      <c r="D131" s="144" t="s">
        <v>94</v>
      </c>
      <c r="E131" s="55">
        <v>44562</v>
      </c>
      <c r="F131" s="95">
        <v>1.4</v>
      </c>
      <c r="G131" s="90">
        <v>4</v>
      </c>
      <c r="H131" s="63" t="s">
        <v>97</v>
      </c>
      <c r="I131" s="95">
        <v>0.6</v>
      </c>
      <c r="J131" s="63" t="s">
        <v>103</v>
      </c>
      <c r="K131" s="67">
        <v>0.2</v>
      </c>
      <c r="L131" s="155">
        <v>14</v>
      </c>
      <c r="M1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" s="89" t="str">
        <f>CONCATENATE("F","$",Таблица_основная[[#This Row],[Первая строка массива]])</f>
        <v>F$486</v>
      </c>
      <c r="O13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1" s="90">
        <v>486</v>
      </c>
      <c r="Q131" s="90">
        <f>Таблица_основная[[#This Row],[Первая строка массива]]+43</f>
        <v>529</v>
      </c>
    </row>
    <row r="132" spans="1:17" ht="15.75" x14ac:dyDescent="0.25">
      <c r="A132" s="90">
        <v>356</v>
      </c>
      <c r="B132" s="90">
        <v>131</v>
      </c>
      <c r="C132" s="53" t="s">
        <v>10</v>
      </c>
      <c r="D132" s="54" t="s">
        <v>162</v>
      </c>
      <c r="E132" s="55">
        <v>44562</v>
      </c>
      <c r="F132" s="146">
        <v>2</v>
      </c>
      <c r="G132" s="59">
        <v>9</v>
      </c>
      <c r="H132" s="63" t="s">
        <v>97</v>
      </c>
      <c r="I132" s="59">
        <v>1.9</v>
      </c>
      <c r="J132" s="63" t="s">
        <v>103</v>
      </c>
      <c r="K132" s="67">
        <v>1.5</v>
      </c>
      <c r="L132" s="155">
        <v>14</v>
      </c>
      <c r="M1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32" s="89" t="str">
        <f>CONCATENATE("F","$",Таблица_основная[[#This Row],[Первая строка массива]])</f>
        <v>F$354</v>
      </c>
      <c r="O13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2" s="90">
        <v>354</v>
      </c>
      <c r="Q132" s="90">
        <f>Таблица_основная[[#This Row],[Первая строка массива]]+43</f>
        <v>397</v>
      </c>
    </row>
    <row r="133" spans="1:17" ht="15.75" x14ac:dyDescent="0.25">
      <c r="A133" s="90">
        <v>92</v>
      </c>
      <c r="B133" s="90">
        <v>132</v>
      </c>
      <c r="C133" s="53" t="s">
        <v>10</v>
      </c>
      <c r="D133" s="54" t="s">
        <v>83</v>
      </c>
      <c r="E133" s="55">
        <v>44562</v>
      </c>
      <c r="F133" s="92">
        <v>0</v>
      </c>
      <c r="G133" s="96">
        <v>6</v>
      </c>
      <c r="H133" s="63" t="s">
        <v>97</v>
      </c>
      <c r="I133" s="92">
        <v>1.1000000000000001</v>
      </c>
      <c r="J133" s="63" t="s">
        <v>103</v>
      </c>
      <c r="K133" s="67">
        <v>30.3</v>
      </c>
      <c r="L133" s="155">
        <v>14</v>
      </c>
      <c r="M13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3" s="89" t="str">
        <f>CONCATENATE("F","$",Таблица_основная[[#This Row],[Первая строка массива]])</f>
        <v>F$90</v>
      </c>
      <c r="O13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3" s="90">
        <v>90</v>
      </c>
      <c r="Q133" s="90">
        <f>Таблица_основная[[#This Row],[Первая строка массива]]+43</f>
        <v>133</v>
      </c>
    </row>
    <row r="134" spans="1:17" ht="15.75" x14ac:dyDescent="0.25">
      <c r="A134" s="90">
        <v>180</v>
      </c>
      <c r="B134" s="90">
        <v>133</v>
      </c>
      <c r="C134" s="53" t="s">
        <v>10</v>
      </c>
      <c r="D134" s="54" t="s">
        <v>163</v>
      </c>
      <c r="E134" s="55">
        <v>44562</v>
      </c>
      <c r="F134" s="94">
        <v>100</v>
      </c>
      <c r="G134" s="96">
        <v>1</v>
      </c>
      <c r="H134" s="63" t="s">
        <v>97</v>
      </c>
      <c r="I134" s="94">
        <v>99.2</v>
      </c>
      <c r="J134" s="63" t="s">
        <v>103</v>
      </c>
      <c r="K134" s="67" t="s">
        <v>178</v>
      </c>
      <c r="L134" s="155">
        <v>14</v>
      </c>
      <c r="M1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4" s="89" t="str">
        <f>CONCATENATE("F","$",Таблица_основная[[#This Row],[Первая строка массива]])</f>
        <v>F$178</v>
      </c>
      <c r="O13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4" s="90">
        <v>178</v>
      </c>
      <c r="Q134" s="90">
        <f>Таблица_основная[[#This Row],[Первая строка массива]]+43</f>
        <v>221</v>
      </c>
    </row>
    <row r="135" spans="1:17" ht="15.75" x14ac:dyDescent="0.25">
      <c r="A135" s="90">
        <v>1060</v>
      </c>
      <c r="B135" s="90">
        <v>134</v>
      </c>
      <c r="C135" s="53" t="s">
        <v>10</v>
      </c>
      <c r="D135" s="54" t="s">
        <v>155</v>
      </c>
      <c r="E135" s="55">
        <v>44927</v>
      </c>
      <c r="F135" s="59">
        <v>23</v>
      </c>
      <c r="G135" s="59">
        <v>9</v>
      </c>
      <c r="H135" s="63" t="s">
        <v>98</v>
      </c>
      <c r="I135" s="59">
        <v>24</v>
      </c>
      <c r="J135" s="63" t="s">
        <v>104</v>
      </c>
      <c r="K135" s="69">
        <v>209.5</v>
      </c>
      <c r="L135" s="154">
        <v>11</v>
      </c>
      <c r="M13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" s="89" t="str">
        <f>CONCATENATE("F","$",Таблица_основная[[#This Row],[Первая строка массива]])</f>
        <v>F$1058</v>
      </c>
      <c r="O13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5" s="90">
        <v>1058</v>
      </c>
      <c r="Q135" s="90">
        <f>Таблица_основная[[#This Row],[Первая строка массива]]+43</f>
        <v>1101</v>
      </c>
    </row>
    <row r="136" spans="1:17" ht="15.75" x14ac:dyDescent="0.25">
      <c r="A136" s="90">
        <v>1588</v>
      </c>
      <c r="B136" s="90">
        <v>135</v>
      </c>
      <c r="C136" s="53" t="s">
        <v>10</v>
      </c>
      <c r="D136" s="54" t="s">
        <v>164</v>
      </c>
      <c r="E136" s="55">
        <v>44927</v>
      </c>
      <c r="F136" s="59">
        <v>106781.00000000006</v>
      </c>
      <c r="G136" s="59">
        <v>16</v>
      </c>
      <c r="H136" s="63" t="s">
        <v>98</v>
      </c>
      <c r="I136" s="59">
        <v>131655.9</v>
      </c>
      <c r="J136" s="63" t="s">
        <v>104</v>
      </c>
      <c r="K136" s="71">
        <v>1645476.7</v>
      </c>
      <c r="L136" s="155">
        <v>11</v>
      </c>
      <c r="M13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" s="89" t="str">
        <f>CONCATENATE("F","$",Таблица_основная[[#This Row],[Первая строка массива]])</f>
        <v>F$1586</v>
      </c>
      <c r="O13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6" s="90">
        <v>1586</v>
      </c>
      <c r="Q136" s="90">
        <f>Таблица_основная[[#This Row],[Первая строка массива]]+43</f>
        <v>1629</v>
      </c>
    </row>
    <row r="137" spans="1:17" ht="15.75" x14ac:dyDescent="0.25">
      <c r="A137" s="90">
        <v>1104</v>
      </c>
      <c r="B137" s="90">
        <v>136</v>
      </c>
      <c r="C137" s="53" t="s">
        <v>10</v>
      </c>
      <c r="D137" s="54" t="s">
        <v>156</v>
      </c>
      <c r="E137" s="55">
        <v>44927</v>
      </c>
      <c r="F137" s="146">
        <v>0.2</v>
      </c>
      <c r="G137" s="59">
        <v>3</v>
      </c>
      <c r="H137" s="63" t="s">
        <v>98</v>
      </c>
      <c r="I137" s="146">
        <v>0.2</v>
      </c>
      <c r="J137" s="63" t="s">
        <v>104</v>
      </c>
      <c r="K137" s="66">
        <v>1E-3</v>
      </c>
      <c r="L137" s="154">
        <v>11</v>
      </c>
      <c r="M13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7" s="89" t="str">
        <f>CONCATENATE("F","$",Таблица_основная[[#This Row],[Первая строка массива]])</f>
        <v>F$1102</v>
      </c>
      <c r="O13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7" s="90">
        <v>1102</v>
      </c>
      <c r="Q137" s="90">
        <f>Таблица_основная[[#This Row],[Первая строка массива]]+43</f>
        <v>1145</v>
      </c>
    </row>
    <row r="138" spans="1:17" ht="15.75" x14ac:dyDescent="0.25">
      <c r="A138" s="90">
        <v>840</v>
      </c>
      <c r="B138" s="90">
        <v>137</v>
      </c>
      <c r="C138" s="53" t="s">
        <v>10</v>
      </c>
      <c r="D138" s="54" t="s">
        <v>165</v>
      </c>
      <c r="E138" s="55">
        <v>44927</v>
      </c>
      <c r="F138" s="59">
        <v>89</v>
      </c>
      <c r="G138" s="59">
        <v>15</v>
      </c>
      <c r="H138" s="63" t="s">
        <v>98</v>
      </c>
      <c r="I138" s="59">
        <v>147.19999999999999</v>
      </c>
      <c r="J138" s="63" t="s">
        <v>104</v>
      </c>
      <c r="K138" s="70">
        <v>2015</v>
      </c>
      <c r="L138" s="154">
        <v>11</v>
      </c>
      <c r="M13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" s="89" t="str">
        <f>CONCATENATE("F","$",Таблица_основная[[#This Row],[Первая строка массива]])</f>
        <v>F$838</v>
      </c>
      <c r="O13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8" s="90">
        <v>838</v>
      </c>
      <c r="Q138" s="90">
        <f>Таблица_основная[[#This Row],[Первая строка массива]]+43</f>
        <v>881</v>
      </c>
    </row>
    <row r="139" spans="1:17" ht="15.75" x14ac:dyDescent="0.25">
      <c r="A139" s="90">
        <v>1632</v>
      </c>
      <c r="B139" s="90">
        <v>138</v>
      </c>
      <c r="C139" s="53" t="s">
        <v>10</v>
      </c>
      <c r="D139" s="54" t="s">
        <v>166</v>
      </c>
      <c r="E139" s="55">
        <v>44927</v>
      </c>
      <c r="F139" s="59">
        <v>2092</v>
      </c>
      <c r="G139" s="59">
        <v>16</v>
      </c>
      <c r="H139" s="63" t="s">
        <v>98</v>
      </c>
      <c r="I139" s="59">
        <v>4235.8999999999996</v>
      </c>
      <c r="J139" s="63" t="s">
        <v>104</v>
      </c>
      <c r="K139" s="70">
        <v>45809.4</v>
      </c>
      <c r="L139" s="154">
        <v>11</v>
      </c>
      <c r="M13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" s="89" t="str">
        <f>CONCATENATE("F","$",Таблица_основная[[#This Row],[Первая строка массива]])</f>
        <v>F$1630</v>
      </c>
      <c r="O13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9" s="90">
        <v>1630</v>
      </c>
      <c r="Q139" s="90">
        <f>Таблица_основная[[#This Row],[Первая строка массива]]+43</f>
        <v>1673</v>
      </c>
    </row>
    <row r="140" spans="1:17" ht="15.75" x14ac:dyDescent="0.25">
      <c r="A140" s="90">
        <v>884</v>
      </c>
      <c r="B140" s="90">
        <v>139</v>
      </c>
      <c r="C140" s="53" t="s">
        <v>10</v>
      </c>
      <c r="D140" s="54" t="s">
        <v>157</v>
      </c>
      <c r="E140" s="55">
        <v>44927</v>
      </c>
      <c r="F140" s="59">
        <v>2204</v>
      </c>
      <c r="G140" s="59">
        <v>16</v>
      </c>
      <c r="H140" s="63" t="s">
        <v>98</v>
      </c>
      <c r="I140" s="59">
        <v>4407.1000000000004</v>
      </c>
      <c r="J140" s="63" t="s">
        <v>104</v>
      </c>
      <c r="K140" s="67">
        <v>48033.8</v>
      </c>
      <c r="L140" s="155">
        <v>11</v>
      </c>
      <c r="M1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" s="89" t="str">
        <f>CONCATENATE("F","$",Таблица_основная[[#This Row],[Первая строка массива]])</f>
        <v>F$882</v>
      </c>
      <c r="O14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40" s="90">
        <v>882</v>
      </c>
      <c r="Q140" s="90">
        <f>Таблица_основная[[#This Row],[Первая строка массива]]+43</f>
        <v>925</v>
      </c>
    </row>
    <row r="141" spans="1:17" ht="15.75" x14ac:dyDescent="0.25">
      <c r="A141" s="90">
        <v>1236</v>
      </c>
      <c r="B141" s="90">
        <v>140</v>
      </c>
      <c r="C141" s="53" t="s">
        <v>10</v>
      </c>
      <c r="D141" s="54" t="s">
        <v>71</v>
      </c>
      <c r="E141" s="55">
        <v>44927</v>
      </c>
      <c r="F141" s="57">
        <v>20.6</v>
      </c>
      <c r="G141" s="59">
        <v>13</v>
      </c>
      <c r="H141" s="63" t="s">
        <v>98</v>
      </c>
      <c r="I141" s="57">
        <v>33.5</v>
      </c>
      <c r="J141" s="63" t="s">
        <v>104</v>
      </c>
      <c r="K141" s="67">
        <v>29.2</v>
      </c>
      <c r="L141" s="155">
        <v>11</v>
      </c>
      <c r="M1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41" s="89" t="str">
        <f>CONCATENATE("F","$",Таблица_основная[[#This Row],[Первая строка массива]])</f>
        <v>F$1234</v>
      </c>
      <c r="O14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41" s="90">
        <v>1234</v>
      </c>
      <c r="Q141" s="90">
        <f>Таблица_основная[[#This Row],[Первая строка массива]]+43</f>
        <v>1277</v>
      </c>
    </row>
    <row r="142" spans="1:17" ht="15.75" x14ac:dyDescent="0.25">
      <c r="A142" s="90">
        <v>1148</v>
      </c>
      <c r="B142" s="90">
        <v>141</v>
      </c>
      <c r="C142" s="53" t="s">
        <v>10</v>
      </c>
      <c r="D142" s="54" t="s">
        <v>158</v>
      </c>
      <c r="E142" s="55">
        <v>44927</v>
      </c>
      <c r="F142" s="56">
        <v>166</v>
      </c>
      <c r="G142" s="59">
        <v>13</v>
      </c>
      <c r="H142" s="63" t="s">
        <v>98</v>
      </c>
      <c r="I142" s="56">
        <v>183.4</v>
      </c>
      <c r="J142" s="63" t="s">
        <v>104</v>
      </c>
      <c r="K142" s="67">
        <v>2563.9</v>
      </c>
      <c r="L142" s="155">
        <v>11</v>
      </c>
      <c r="M1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" s="89" t="str">
        <f>CONCATENATE("F","$",Таблица_основная[[#This Row],[Первая строка массива]])</f>
        <v>F$1146</v>
      </c>
      <c r="O14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42" s="90">
        <v>1146</v>
      </c>
      <c r="Q142" s="90">
        <f>Таблица_основная[[#This Row],[Первая строка массива]]+43</f>
        <v>1189</v>
      </c>
    </row>
    <row r="143" spans="1:17" ht="15.75" x14ac:dyDescent="0.25">
      <c r="A143" s="90">
        <v>972</v>
      </c>
      <c r="B143" s="90">
        <v>142</v>
      </c>
      <c r="C143" s="53" t="s">
        <v>10</v>
      </c>
      <c r="D143" s="144" t="s">
        <v>85</v>
      </c>
      <c r="E143" s="55">
        <v>44927</v>
      </c>
      <c r="F143" s="93">
        <v>0.64</v>
      </c>
      <c r="G143" s="90">
        <v>17</v>
      </c>
      <c r="H143" s="63" t="s">
        <v>98</v>
      </c>
      <c r="I143" s="147">
        <v>0</v>
      </c>
      <c r="J143" s="63" t="s">
        <v>104</v>
      </c>
      <c r="K143" s="140" t="s">
        <v>178</v>
      </c>
      <c r="L143" s="156">
        <v>11</v>
      </c>
      <c r="M1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" s="89" t="str">
        <f>CONCATENATE("F","$",Таблица_основная[[#This Row],[Первая строка массива]])</f>
        <v>F$970</v>
      </c>
      <c r="O14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43" s="90">
        <v>970</v>
      </c>
      <c r="Q143" s="90">
        <f>Таблица_основная[[#This Row],[Первая строка массива]]+43</f>
        <v>1013</v>
      </c>
    </row>
    <row r="144" spans="1:17" ht="15.75" x14ac:dyDescent="0.25">
      <c r="A144" s="90">
        <v>1368</v>
      </c>
      <c r="B144" s="90">
        <v>143</v>
      </c>
      <c r="C144" s="53" t="s">
        <v>10</v>
      </c>
      <c r="D144" s="144" t="s">
        <v>86</v>
      </c>
      <c r="E144" s="55">
        <v>44927</v>
      </c>
      <c r="F144" s="150">
        <v>37</v>
      </c>
      <c r="G144" s="90">
        <v>4</v>
      </c>
      <c r="H144" s="63" t="s">
        <v>98</v>
      </c>
      <c r="I144" s="150">
        <v>28.3</v>
      </c>
      <c r="J144" s="63" t="s">
        <v>104</v>
      </c>
      <c r="K144" s="67" t="s">
        <v>178</v>
      </c>
      <c r="L144" s="155">
        <v>11</v>
      </c>
      <c r="M1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144" s="89" t="str">
        <f>CONCATENATE("F","$",Таблица_основная[[#This Row],[Первая строка массива]])</f>
        <v>F$1366</v>
      </c>
      <c r="O14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44" s="90">
        <v>1366</v>
      </c>
      <c r="Q144" s="90">
        <f>Таблица_основная[[#This Row],[Первая строка массива]]+43</f>
        <v>1409</v>
      </c>
    </row>
    <row r="145" spans="1:17" ht="15.75" x14ac:dyDescent="0.25">
      <c r="A145" s="90">
        <v>1412</v>
      </c>
      <c r="B145" s="90">
        <v>144</v>
      </c>
      <c r="C145" s="53" t="s">
        <v>10</v>
      </c>
      <c r="D145" s="144" t="s">
        <v>159</v>
      </c>
      <c r="E145" s="55">
        <v>44927</v>
      </c>
      <c r="F145" s="150">
        <v>37</v>
      </c>
      <c r="G145" s="90">
        <v>4</v>
      </c>
      <c r="H145" s="63" t="s">
        <v>98</v>
      </c>
      <c r="I145" s="150">
        <v>39.1</v>
      </c>
      <c r="J145" s="63" t="s">
        <v>104</v>
      </c>
      <c r="K145" s="67" t="s">
        <v>178</v>
      </c>
      <c r="L145" s="155">
        <v>11</v>
      </c>
      <c r="M1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" s="89" t="str">
        <f>CONCATENATE("F","$",Таблица_основная[[#This Row],[Первая строка массива]])</f>
        <v>F$1410</v>
      </c>
      <c r="O14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45" s="90">
        <v>1410</v>
      </c>
      <c r="Q145" s="90">
        <f>Таблица_основная[[#This Row],[Первая строка массива]]+43</f>
        <v>1453</v>
      </c>
    </row>
    <row r="146" spans="1:17" ht="15.75" x14ac:dyDescent="0.25">
      <c r="A146" s="90">
        <v>1500</v>
      </c>
      <c r="B146" s="90">
        <v>145</v>
      </c>
      <c r="C146" s="53" t="s">
        <v>10</v>
      </c>
      <c r="D146" s="144" t="s">
        <v>89</v>
      </c>
      <c r="E146" s="55">
        <v>44927</v>
      </c>
      <c r="F146" s="150">
        <v>38</v>
      </c>
      <c r="G146" s="90">
        <v>15</v>
      </c>
      <c r="H146" s="63" t="s">
        <v>98</v>
      </c>
      <c r="I146" s="150">
        <v>43.2</v>
      </c>
      <c r="J146" s="63" t="s">
        <v>104</v>
      </c>
      <c r="K146" s="67">
        <v>39.299999999999997</v>
      </c>
      <c r="L146" s="155">
        <v>11</v>
      </c>
      <c r="M1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146" s="89" t="str">
        <f>CONCATENATE("F","$",Таблица_основная[[#This Row],[Первая строка массива]])</f>
        <v>F$1498</v>
      </c>
      <c r="O14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6" s="90">
        <v>1498</v>
      </c>
      <c r="Q146" s="90">
        <f>Таблица_основная[[#This Row],[Первая строка массива]]+43</f>
        <v>1541</v>
      </c>
    </row>
    <row r="147" spans="1:17" ht="15.75" x14ac:dyDescent="0.25">
      <c r="A147" s="90">
        <v>1456</v>
      </c>
      <c r="B147" s="90">
        <v>146</v>
      </c>
      <c r="C147" s="53" t="s">
        <v>10</v>
      </c>
      <c r="D147" s="144" t="s">
        <v>90</v>
      </c>
      <c r="E147" s="55">
        <v>44927</v>
      </c>
      <c r="F147" s="150">
        <v>4</v>
      </c>
      <c r="G147" s="90">
        <v>4</v>
      </c>
      <c r="H147" s="63" t="s">
        <v>98</v>
      </c>
      <c r="I147" s="150">
        <v>2.2000000000000002</v>
      </c>
      <c r="J147" s="63" t="s">
        <v>104</v>
      </c>
      <c r="K147" s="67">
        <v>31.5</v>
      </c>
      <c r="L147" s="155">
        <v>11</v>
      </c>
      <c r="M1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" s="89" t="str">
        <f>CONCATENATE("F","$",Таблица_основная[[#This Row],[Первая строка массива]])</f>
        <v>F$1454</v>
      </c>
      <c r="O14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7" s="90">
        <v>1454</v>
      </c>
      <c r="Q147" s="90">
        <f>Таблица_основная[[#This Row],[Первая строка массива]]+43</f>
        <v>1497</v>
      </c>
    </row>
    <row r="148" spans="1:17" ht="15.75" x14ac:dyDescent="0.25">
      <c r="A148" s="90">
        <v>1544</v>
      </c>
      <c r="B148" s="90">
        <v>147</v>
      </c>
      <c r="C148" s="53" t="s">
        <v>10</v>
      </c>
      <c r="D148" s="144" t="s">
        <v>160</v>
      </c>
      <c r="E148" s="55">
        <v>44927</v>
      </c>
      <c r="F148" s="150">
        <v>0.5</v>
      </c>
      <c r="G148" s="90">
        <v>5</v>
      </c>
      <c r="H148" s="63" t="s">
        <v>98</v>
      </c>
      <c r="I148" s="150">
        <v>0</v>
      </c>
      <c r="J148" s="63" t="s">
        <v>104</v>
      </c>
      <c r="K148" s="140" t="s">
        <v>178</v>
      </c>
      <c r="L148" s="156">
        <v>11</v>
      </c>
      <c r="M1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" s="89" t="str">
        <f>CONCATENATE("F","$",Таблица_основная[[#This Row],[Первая строка массива]])</f>
        <v>F$1542</v>
      </c>
      <c r="O14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8" s="90">
        <v>1542</v>
      </c>
      <c r="Q148" s="90">
        <f>Таблица_основная[[#This Row],[Первая строка массива]]+43</f>
        <v>1585</v>
      </c>
    </row>
    <row r="149" spans="1:17" ht="15.75" x14ac:dyDescent="0.25">
      <c r="A149" s="90">
        <v>1280</v>
      </c>
      <c r="B149" s="90">
        <v>148</v>
      </c>
      <c r="C149" s="53" t="s">
        <v>10</v>
      </c>
      <c r="D149" s="91" t="s">
        <v>161</v>
      </c>
      <c r="E149" s="55">
        <v>44927</v>
      </c>
      <c r="F149" s="95">
        <v>0.3</v>
      </c>
      <c r="G149" s="90">
        <v>3</v>
      </c>
      <c r="H149" s="63" t="s">
        <v>98</v>
      </c>
      <c r="I149" s="95">
        <v>0.2</v>
      </c>
      <c r="J149" s="63" t="s">
        <v>104</v>
      </c>
      <c r="K149" s="67" t="s">
        <v>178</v>
      </c>
      <c r="L149" s="155">
        <v>11</v>
      </c>
      <c r="M1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" s="89" t="str">
        <f>CONCATENATE("F","$",Таблица_основная[[#This Row],[Первая строка массива]])</f>
        <v>F$1278</v>
      </c>
      <c r="O14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9" s="90">
        <v>1278</v>
      </c>
      <c r="Q149" s="90">
        <f>Таблица_основная[[#This Row],[Первая строка массива]]+43</f>
        <v>1321</v>
      </c>
    </row>
    <row r="150" spans="1:17" ht="15.75" x14ac:dyDescent="0.25">
      <c r="A150" s="90">
        <v>1324</v>
      </c>
      <c r="B150" s="90">
        <v>149</v>
      </c>
      <c r="C150" s="53" t="s">
        <v>10</v>
      </c>
      <c r="D150" s="91" t="s">
        <v>94</v>
      </c>
      <c r="E150" s="55">
        <v>44927</v>
      </c>
      <c r="F150" s="95">
        <v>0.4</v>
      </c>
      <c r="G150" s="90">
        <v>3</v>
      </c>
      <c r="H150" s="63" t="s">
        <v>98</v>
      </c>
      <c r="I150" s="95">
        <v>0.5</v>
      </c>
      <c r="J150" s="63" t="s">
        <v>104</v>
      </c>
      <c r="K150" s="67">
        <v>0.2</v>
      </c>
      <c r="L150" s="155">
        <v>11</v>
      </c>
      <c r="M1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0" s="89" t="str">
        <f>CONCATENATE("F","$",Таблица_основная[[#This Row],[Первая строка массива]])</f>
        <v>F$1322</v>
      </c>
      <c r="O15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0" s="90">
        <v>1322</v>
      </c>
      <c r="Q150" s="90">
        <f>Таблица_основная[[#This Row],[Первая строка массива]]+43</f>
        <v>1365</v>
      </c>
    </row>
    <row r="151" spans="1:17" ht="15.75" x14ac:dyDescent="0.25">
      <c r="A151" s="90">
        <v>1192</v>
      </c>
      <c r="B151" s="90">
        <v>150</v>
      </c>
      <c r="C151" s="53" t="s">
        <v>10</v>
      </c>
      <c r="D151" s="59" t="s">
        <v>162</v>
      </c>
      <c r="E151" s="55">
        <v>44927</v>
      </c>
      <c r="F151" s="59">
        <v>1.6</v>
      </c>
      <c r="G151" s="59">
        <v>6</v>
      </c>
      <c r="H151" s="63" t="s">
        <v>98</v>
      </c>
      <c r="I151" s="59">
        <v>1.4</v>
      </c>
      <c r="J151" s="63" t="s">
        <v>104</v>
      </c>
      <c r="K151" s="67">
        <v>1.6</v>
      </c>
      <c r="L151" s="155">
        <v>11</v>
      </c>
      <c r="M1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" s="89" t="str">
        <f>CONCATENATE("F","$",Таблица_основная[[#This Row],[Первая строка массива]])</f>
        <v>F$1190</v>
      </c>
      <c r="O15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1" s="90">
        <v>1190</v>
      </c>
      <c r="Q151" s="90">
        <f>Таблица_основная[[#This Row],[Первая строка массива]]+43</f>
        <v>1233</v>
      </c>
    </row>
    <row r="152" spans="1:17" ht="15.75" x14ac:dyDescent="0.25">
      <c r="A152" s="90">
        <v>928</v>
      </c>
      <c r="B152" s="90">
        <v>151</v>
      </c>
      <c r="C152" s="53" t="s">
        <v>10</v>
      </c>
      <c r="D152" s="59" t="s">
        <v>83</v>
      </c>
      <c r="E152" s="55">
        <v>44927</v>
      </c>
      <c r="F152" s="92">
        <v>2</v>
      </c>
      <c r="G152" s="96">
        <v>4</v>
      </c>
      <c r="H152" s="63" t="s">
        <v>98</v>
      </c>
      <c r="I152" s="92">
        <v>1.1000000000000001</v>
      </c>
      <c r="J152" s="63" t="s">
        <v>104</v>
      </c>
      <c r="K152" s="67">
        <v>32.1</v>
      </c>
      <c r="L152" s="155">
        <v>11</v>
      </c>
      <c r="M1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" s="89" t="str">
        <f>CONCATENATE("F","$",Таблица_основная[[#This Row],[Первая строка массива]])</f>
        <v>F$926</v>
      </c>
      <c r="O15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2" s="90">
        <v>926</v>
      </c>
      <c r="Q152" s="90">
        <f>Таблица_основная[[#This Row],[Первая строка массива]]+43</f>
        <v>969</v>
      </c>
    </row>
    <row r="153" spans="1:17" ht="15.75" x14ac:dyDescent="0.25">
      <c r="A153" s="90">
        <v>1016</v>
      </c>
      <c r="B153" s="90">
        <v>152</v>
      </c>
      <c r="C153" s="53" t="s">
        <v>10</v>
      </c>
      <c r="D153" s="59" t="s">
        <v>163</v>
      </c>
      <c r="E153" s="55">
        <v>44927</v>
      </c>
      <c r="F153" s="94">
        <v>100</v>
      </c>
      <c r="G153" s="96">
        <v>1</v>
      </c>
      <c r="H153" s="63" t="s">
        <v>98</v>
      </c>
      <c r="I153" s="94">
        <v>99.5</v>
      </c>
      <c r="J153" s="63" t="s">
        <v>104</v>
      </c>
      <c r="K153" s="67" t="s">
        <v>178</v>
      </c>
      <c r="L153" s="155">
        <v>11</v>
      </c>
      <c r="M1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3" s="89" t="str">
        <f>CONCATENATE("F","$",Таблица_основная[[#This Row],[Первая строка массива]])</f>
        <v>F$1014</v>
      </c>
      <c r="O15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3" s="90">
        <v>1014</v>
      </c>
      <c r="Q153" s="90">
        <f>Таблица_основная[[#This Row],[Первая строка массива]]+43</f>
        <v>1057</v>
      </c>
    </row>
    <row r="154" spans="1:17" ht="15.75" x14ac:dyDescent="0.25">
      <c r="A154" s="90">
        <v>225</v>
      </c>
      <c r="B154" s="90">
        <v>153</v>
      </c>
      <c r="C154" s="53" t="s">
        <v>11</v>
      </c>
      <c r="D154" s="59" t="s">
        <v>155</v>
      </c>
      <c r="E154" s="55">
        <v>44562</v>
      </c>
      <c r="F154" s="59">
        <v>10</v>
      </c>
      <c r="G154" s="59">
        <v>22</v>
      </c>
      <c r="H154" s="63" t="s">
        <v>97</v>
      </c>
      <c r="I154" s="59">
        <v>24.3</v>
      </c>
      <c r="J154" s="63" t="s">
        <v>103</v>
      </c>
      <c r="K154" s="72">
        <v>235.1</v>
      </c>
      <c r="L154" s="154">
        <v>35</v>
      </c>
      <c r="M15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" s="89" t="str">
        <f>CONCATENATE("F","$",Таблица_основная[[#This Row],[Первая строка массива]])</f>
        <v>F$222</v>
      </c>
      <c r="O15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4" s="90">
        <v>222</v>
      </c>
      <c r="Q154" s="90">
        <f>Таблица_основная[[#This Row],[Первая строка массива]]+43</f>
        <v>265</v>
      </c>
    </row>
    <row r="155" spans="1:17" ht="15.75" x14ac:dyDescent="0.25">
      <c r="A155" s="90">
        <v>753</v>
      </c>
      <c r="B155" s="90">
        <v>154</v>
      </c>
      <c r="C155" s="53" t="s">
        <v>11</v>
      </c>
      <c r="D155" s="59" t="s">
        <v>164</v>
      </c>
      <c r="E155" s="55">
        <v>44562</v>
      </c>
      <c r="F155" s="59">
        <v>50040.999999999985</v>
      </c>
      <c r="G155" s="59">
        <v>36</v>
      </c>
      <c r="H155" s="63" t="s">
        <v>97</v>
      </c>
      <c r="I155" s="59">
        <v>116149</v>
      </c>
      <c r="J155" s="63" t="s">
        <v>103</v>
      </c>
      <c r="K155" s="73">
        <v>1712442.1</v>
      </c>
      <c r="L155" s="154">
        <v>35</v>
      </c>
      <c r="M15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" s="89" t="str">
        <f>CONCATENATE("F","$",Таблица_основная[[#This Row],[Первая строка массива]])</f>
        <v>F$750</v>
      </c>
      <c r="O15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5" s="90">
        <v>750</v>
      </c>
      <c r="Q155" s="90">
        <f>Таблица_основная[[#This Row],[Первая строка массива]]+43</f>
        <v>793</v>
      </c>
    </row>
    <row r="156" spans="1:17" ht="15.75" x14ac:dyDescent="0.25">
      <c r="A156" s="90">
        <v>269</v>
      </c>
      <c r="B156" s="90">
        <v>155</v>
      </c>
      <c r="C156" s="53" t="s">
        <v>11</v>
      </c>
      <c r="D156" s="59" t="s">
        <v>156</v>
      </c>
      <c r="E156" s="55">
        <v>44562</v>
      </c>
      <c r="F156" s="146">
        <v>0.2</v>
      </c>
      <c r="G156" s="59">
        <v>3</v>
      </c>
      <c r="H156" s="63" t="s">
        <v>97</v>
      </c>
      <c r="I156" s="146">
        <v>0.2</v>
      </c>
      <c r="J156" s="63" t="s">
        <v>103</v>
      </c>
      <c r="K156" s="67">
        <v>2E-3</v>
      </c>
      <c r="L156" s="155">
        <v>35</v>
      </c>
      <c r="M1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6" s="89" t="str">
        <f>CONCATENATE("F","$",Таблица_основная[[#This Row],[Первая строка массива]])</f>
        <v>F$266</v>
      </c>
      <c r="O15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56" s="90">
        <v>266</v>
      </c>
      <c r="Q156" s="90">
        <f>Таблица_основная[[#This Row],[Первая строка массива]]+43</f>
        <v>309</v>
      </c>
    </row>
    <row r="157" spans="1:17" ht="15.75" x14ac:dyDescent="0.25">
      <c r="A157" s="90">
        <v>5</v>
      </c>
      <c r="B157" s="90">
        <v>156</v>
      </c>
      <c r="C157" s="53" t="s">
        <v>11</v>
      </c>
      <c r="D157" s="59" t="s">
        <v>165</v>
      </c>
      <c r="E157" s="98">
        <v>44562</v>
      </c>
      <c r="F157" s="97">
        <v>46</v>
      </c>
      <c r="G157" s="97">
        <v>32</v>
      </c>
      <c r="H157" s="63" t="s">
        <v>97</v>
      </c>
      <c r="I157" s="59">
        <v>154.69999999999999</v>
      </c>
      <c r="J157" s="63" t="s">
        <v>103</v>
      </c>
      <c r="K157" s="74">
        <v>2237.9</v>
      </c>
      <c r="L157" s="154">
        <v>35</v>
      </c>
      <c r="M15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" s="89" t="str">
        <f>CONCATENATE("F","$",Таблица_основная[[#This Row],[Первая строка массива]])</f>
        <v>F$2</v>
      </c>
      <c r="O15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57" s="90">
        <v>2</v>
      </c>
      <c r="Q157" s="90">
        <f>Таблица_основная[[#This Row],[Первая строка массива]]+43</f>
        <v>45</v>
      </c>
    </row>
    <row r="158" spans="1:17" ht="15.75" x14ac:dyDescent="0.25">
      <c r="A158" s="90">
        <v>797</v>
      </c>
      <c r="B158" s="90">
        <v>157</v>
      </c>
      <c r="C158" s="53" t="s">
        <v>11</v>
      </c>
      <c r="D158" s="59" t="s">
        <v>166</v>
      </c>
      <c r="E158" s="55">
        <v>44562</v>
      </c>
      <c r="F158" s="59">
        <v>791</v>
      </c>
      <c r="G158" s="59">
        <v>33</v>
      </c>
      <c r="H158" s="63" t="s">
        <v>97</v>
      </c>
      <c r="I158" s="59">
        <v>3901.3</v>
      </c>
      <c r="J158" s="63" t="s">
        <v>103</v>
      </c>
      <c r="K158" s="74">
        <v>44096.6</v>
      </c>
      <c r="L158" s="154">
        <v>35</v>
      </c>
      <c r="M15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" s="89" t="str">
        <f>CONCATENATE("F","$",Таблица_основная[[#This Row],[Первая строка массива]])</f>
        <v>F$794</v>
      </c>
      <c r="O15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58" s="90">
        <v>794</v>
      </c>
      <c r="Q158" s="90">
        <f>Таблица_основная[[#This Row],[Первая строка массива]]+43</f>
        <v>837</v>
      </c>
    </row>
    <row r="159" spans="1:17" ht="15.75" x14ac:dyDescent="0.25">
      <c r="A159" s="90">
        <v>49</v>
      </c>
      <c r="B159" s="90">
        <v>158</v>
      </c>
      <c r="C159" s="53" t="s">
        <v>11</v>
      </c>
      <c r="D159" s="54" t="s">
        <v>157</v>
      </c>
      <c r="E159" s="55">
        <v>44562</v>
      </c>
      <c r="F159" s="59">
        <v>847</v>
      </c>
      <c r="G159" s="59">
        <v>34</v>
      </c>
      <c r="H159" s="63" t="s">
        <v>97</v>
      </c>
      <c r="I159" s="59">
        <v>4080.4</v>
      </c>
      <c r="J159" s="63" t="s">
        <v>103</v>
      </c>
      <c r="K159" s="68">
        <v>46569.599999999999</v>
      </c>
      <c r="L159" s="155">
        <v>35</v>
      </c>
      <c r="M1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" s="89" t="str">
        <f>CONCATENATE("F","$",Таблица_основная[[#This Row],[Первая строка массива]])</f>
        <v>F$46</v>
      </c>
      <c r="O15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59" s="90">
        <v>46</v>
      </c>
      <c r="Q159" s="90">
        <f>Таблица_основная[[#This Row],[Первая строка массива]]+43</f>
        <v>89</v>
      </c>
    </row>
    <row r="160" spans="1:17" ht="15.75" x14ac:dyDescent="0.25">
      <c r="A160" s="90">
        <v>401</v>
      </c>
      <c r="B160" s="90">
        <v>159</v>
      </c>
      <c r="C160" s="53" t="s">
        <v>11</v>
      </c>
      <c r="D160" s="54" t="s">
        <v>71</v>
      </c>
      <c r="E160" s="55">
        <v>44562</v>
      </c>
      <c r="F160" s="146">
        <v>16.899999999999999</v>
      </c>
      <c r="G160" s="59">
        <v>20</v>
      </c>
      <c r="H160" s="63" t="s">
        <v>97</v>
      </c>
      <c r="I160" s="146">
        <v>35.1</v>
      </c>
      <c r="J160" s="63" t="s">
        <v>103</v>
      </c>
      <c r="K160" s="67">
        <v>27.2</v>
      </c>
      <c r="L160" s="155">
        <v>35</v>
      </c>
      <c r="M1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" s="89" t="str">
        <f>CONCATENATE("F","$",Таблица_основная[[#This Row],[Первая строка массива]])</f>
        <v>F$398</v>
      </c>
      <c r="O16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60" s="90">
        <v>398</v>
      </c>
      <c r="Q160" s="90">
        <f>Таблица_основная[[#This Row],[Первая строка массива]]+43</f>
        <v>441</v>
      </c>
    </row>
    <row r="161" spans="1:17" ht="15.75" x14ac:dyDescent="0.25">
      <c r="A161" s="90">
        <v>313</v>
      </c>
      <c r="B161" s="90">
        <v>160</v>
      </c>
      <c r="C161" s="53" t="s">
        <v>11</v>
      </c>
      <c r="D161" s="54" t="s">
        <v>158</v>
      </c>
      <c r="E161" s="55">
        <v>44562</v>
      </c>
      <c r="F161" s="59">
        <v>109</v>
      </c>
      <c r="G161" s="59">
        <v>27</v>
      </c>
      <c r="H161" s="63" t="s">
        <v>97</v>
      </c>
      <c r="I161" s="59">
        <v>225.2</v>
      </c>
      <c r="J161" s="63" t="s">
        <v>103</v>
      </c>
      <c r="K161" s="67">
        <v>2573.6</v>
      </c>
      <c r="L161" s="155">
        <v>35</v>
      </c>
      <c r="M1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1" s="89" t="str">
        <f>CONCATENATE("F","$",Таблица_основная[[#This Row],[Первая строка массива]])</f>
        <v>F$310</v>
      </c>
      <c r="O16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61" s="90">
        <v>310</v>
      </c>
      <c r="Q161" s="90">
        <f>Таблица_основная[[#This Row],[Первая строка массива]]+43</f>
        <v>353</v>
      </c>
    </row>
    <row r="162" spans="1:17" ht="15.75" x14ac:dyDescent="0.25">
      <c r="A162" s="90">
        <v>137</v>
      </c>
      <c r="B162" s="90">
        <v>161</v>
      </c>
      <c r="C162" s="53" t="s">
        <v>11</v>
      </c>
      <c r="D162" s="144" t="s">
        <v>85</v>
      </c>
      <c r="E162" s="55">
        <v>44562</v>
      </c>
      <c r="F162" s="137">
        <v>0.72</v>
      </c>
      <c r="G162" s="90">
        <v>11</v>
      </c>
      <c r="H162" s="63" t="s">
        <v>97</v>
      </c>
      <c r="I162" s="137">
        <v>0</v>
      </c>
      <c r="J162" s="63" t="s">
        <v>103</v>
      </c>
      <c r="K162" s="140" t="s">
        <v>178</v>
      </c>
      <c r="L162" s="156">
        <v>35</v>
      </c>
      <c r="M1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62" s="89" t="str">
        <f>CONCATENATE("F","$",Таблица_основная[[#This Row],[Первая строка массива]])</f>
        <v>F$134</v>
      </c>
      <c r="O16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62" s="90">
        <v>134</v>
      </c>
      <c r="Q162" s="90">
        <f>Таблица_основная[[#This Row],[Первая строка массива]]+43</f>
        <v>177</v>
      </c>
    </row>
    <row r="163" spans="1:17" ht="15.75" x14ac:dyDescent="0.25">
      <c r="A163" s="90">
        <v>533</v>
      </c>
      <c r="B163" s="90">
        <v>162</v>
      </c>
      <c r="C163" s="53" t="s">
        <v>11</v>
      </c>
      <c r="D163" s="144" t="s">
        <v>86</v>
      </c>
      <c r="E163" s="55">
        <v>44562</v>
      </c>
      <c r="F163" s="137">
        <v>14</v>
      </c>
      <c r="G163" s="90">
        <v>21</v>
      </c>
      <c r="H163" s="63" t="s">
        <v>97</v>
      </c>
      <c r="I163" s="93">
        <v>25.4</v>
      </c>
      <c r="J163" s="63" t="s">
        <v>103</v>
      </c>
      <c r="K163" s="67" t="s">
        <v>178</v>
      </c>
      <c r="L163" s="155">
        <v>35</v>
      </c>
      <c r="M1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" s="89" t="str">
        <f>CONCATENATE("F","$",Таблица_основная[[#This Row],[Первая строка массива]])</f>
        <v>F$530</v>
      </c>
      <c r="O16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63" s="90">
        <v>530</v>
      </c>
      <c r="Q163" s="90">
        <f>Таблица_основная[[#This Row],[Первая строка массива]]+43</f>
        <v>573</v>
      </c>
    </row>
    <row r="164" spans="1:17" ht="15.75" x14ac:dyDescent="0.25">
      <c r="A164" s="90">
        <v>577</v>
      </c>
      <c r="B164" s="90">
        <v>163</v>
      </c>
      <c r="C164" s="53" t="s">
        <v>11</v>
      </c>
      <c r="D164" s="144" t="s">
        <v>159</v>
      </c>
      <c r="E164" s="55">
        <v>44562</v>
      </c>
      <c r="F164" s="137">
        <v>29</v>
      </c>
      <c r="G164" s="90">
        <v>27</v>
      </c>
      <c r="H164" s="63" t="s">
        <v>97</v>
      </c>
      <c r="I164" s="93">
        <v>62.9</v>
      </c>
      <c r="J164" s="63" t="s">
        <v>103</v>
      </c>
      <c r="K164" s="67" t="s">
        <v>178</v>
      </c>
      <c r="L164" s="155">
        <v>35</v>
      </c>
      <c r="M1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64" s="89" t="str">
        <f>CONCATENATE("F","$",Таблица_основная[[#This Row],[Первая строка массива]])</f>
        <v>F$574</v>
      </c>
      <c r="O16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64" s="90">
        <v>574</v>
      </c>
      <c r="Q164" s="90">
        <f>Таблица_основная[[#This Row],[Первая строка массива]]+43</f>
        <v>617</v>
      </c>
    </row>
    <row r="165" spans="1:17" ht="15.75" x14ac:dyDescent="0.25">
      <c r="A165" s="90">
        <v>665</v>
      </c>
      <c r="B165" s="90">
        <v>164</v>
      </c>
      <c r="C165" s="53" t="s">
        <v>11</v>
      </c>
      <c r="D165" s="144" t="s">
        <v>89</v>
      </c>
      <c r="E165" s="55">
        <v>44562</v>
      </c>
      <c r="F165" s="137">
        <v>6</v>
      </c>
      <c r="G165" s="90">
        <v>30</v>
      </c>
      <c r="H165" s="63" t="s">
        <v>97</v>
      </c>
      <c r="I165" s="93">
        <v>32.1</v>
      </c>
      <c r="J165" s="63" t="s">
        <v>103</v>
      </c>
      <c r="K165" s="67">
        <v>35.9</v>
      </c>
      <c r="L165" s="155">
        <v>35</v>
      </c>
      <c r="M1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" s="89" t="str">
        <f>CONCATENATE("F","$",Таблица_основная[[#This Row],[Первая строка массива]])</f>
        <v>F$662</v>
      </c>
      <c r="O16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65" s="90">
        <v>662</v>
      </c>
      <c r="Q165" s="90">
        <f>Таблица_основная[[#This Row],[Первая строка массива]]+43</f>
        <v>705</v>
      </c>
    </row>
    <row r="166" spans="1:17" ht="15.75" x14ac:dyDescent="0.25">
      <c r="A166" s="90">
        <v>621</v>
      </c>
      <c r="B166" s="90">
        <v>165</v>
      </c>
      <c r="C166" s="53" t="s">
        <v>11</v>
      </c>
      <c r="D166" s="144" t="s">
        <v>90</v>
      </c>
      <c r="E166" s="55">
        <v>44562</v>
      </c>
      <c r="F166" s="137">
        <v>8</v>
      </c>
      <c r="G166" s="90">
        <v>16</v>
      </c>
      <c r="H166" s="63" t="s">
        <v>97</v>
      </c>
      <c r="I166" s="93">
        <v>13.7</v>
      </c>
      <c r="J166" s="63" t="s">
        <v>103</v>
      </c>
      <c r="K166" s="67">
        <v>42.8</v>
      </c>
      <c r="L166" s="155">
        <v>35</v>
      </c>
      <c r="M1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166" s="89" t="str">
        <f>CONCATENATE("F","$",Таблица_основная[[#This Row],[Первая строка массива]])</f>
        <v>F$618</v>
      </c>
      <c r="O16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66" s="90">
        <v>618</v>
      </c>
      <c r="Q166" s="90">
        <f>Таблица_основная[[#This Row],[Первая строка массива]]+43</f>
        <v>661</v>
      </c>
    </row>
    <row r="167" spans="1:17" ht="15.75" x14ac:dyDescent="0.25">
      <c r="A167" s="90">
        <v>709</v>
      </c>
      <c r="B167" s="90">
        <v>166</v>
      </c>
      <c r="C167" s="53" t="s">
        <v>11</v>
      </c>
      <c r="D167" s="144" t="s">
        <v>160</v>
      </c>
      <c r="E167" s="55">
        <v>44562</v>
      </c>
      <c r="F167" s="139">
        <v>0.2</v>
      </c>
      <c r="G167" s="90">
        <v>7</v>
      </c>
      <c r="H167" s="63" t="s">
        <v>97</v>
      </c>
      <c r="I167" s="58">
        <v>0</v>
      </c>
      <c r="J167" s="63" t="s">
        <v>103</v>
      </c>
      <c r="K167" s="140" t="s">
        <v>178</v>
      </c>
      <c r="L167" s="156">
        <v>35</v>
      </c>
      <c r="M1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7" s="89" t="str">
        <f>CONCATENATE("F","$",Таблица_основная[[#This Row],[Первая строка массива]])</f>
        <v>F$706</v>
      </c>
      <c r="O16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67" s="90">
        <v>706</v>
      </c>
      <c r="Q167" s="90">
        <f>Таблица_основная[[#This Row],[Первая строка массива]]+43</f>
        <v>749</v>
      </c>
    </row>
    <row r="168" spans="1:17" ht="15.75" x14ac:dyDescent="0.25">
      <c r="A168" s="90">
        <v>445</v>
      </c>
      <c r="B168" s="90">
        <v>167</v>
      </c>
      <c r="C168" s="53" t="s">
        <v>11</v>
      </c>
      <c r="D168" s="144" t="s">
        <v>161</v>
      </c>
      <c r="E168" s="55">
        <v>44562</v>
      </c>
      <c r="F168" s="95">
        <v>0.3</v>
      </c>
      <c r="G168" s="90">
        <v>3</v>
      </c>
      <c r="H168" s="63" t="s">
        <v>97</v>
      </c>
      <c r="I168" s="93">
        <v>0.2</v>
      </c>
      <c r="J168" s="63" t="s">
        <v>103</v>
      </c>
      <c r="K168" s="67" t="s">
        <v>178</v>
      </c>
      <c r="L168" s="155">
        <v>35</v>
      </c>
      <c r="M1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8" s="89" t="str">
        <f>CONCATENATE("F","$",Таблица_основная[[#This Row],[Первая строка массива]])</f>
        <v>F$442</v>
      </c>
      <c r="O16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8" s="90">
        <v>442</v>
      </c>
      <c r="Q168" s="90">
        <f>Таблица_основная[[#This Row],[Первая строка массива]]+43</f>
        <v>485</v>
      </c>
    </row>
    <row r="169" spans="1:17" ht="15.75" x14ac:dyDescent="0.25">
      <c r="A169" s="90">
        <v>489</v>
      </c>
      <c r="B169" s="90">
        <v>168</v>
      </c>
      <c r="C169" s="53" t="s">
        <v>11</v>
      </c>
      <c r="D169" s="144" t="s">
        <v>94</v>
      </c>
      <c r="E169" s="55">
        <v>44562</v>
      </c>
      <c r="F169" s="95">
        <v>1.1000000000000001</v>
      </c>
      <c r="G169" s="90">
        <v>7</v>
      </c>
      <c r="H169" s="63" t="s">
        <v>97</v>
      </c>
      <c r="I169" s="95">
        <v>0.6</v>
      </c>
      <c r="J169" s="63" t="s">
        <v>103</v>
      </c>
      <c r="K169" s="67">
        <v>0.2</v>
      </c>
      <c r="L169" s="155">
        <v>35</v>
      </c>
      <c r="M1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9" s="89" t="str">
        <f>CONCATENATE("F","$",Таблица_основная[[#This Row],[Первая строка массива]])</f>
        <v>F$486</v>
      </c>
      <c r="O16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69" s="90">
        <v>486</v>
      </c>
      <c r="Q169" s="90">
        <f>Таблица_основная[[#This Row],[Первая строка массива]]+43</f>
        <v>529</v>
      </c>
    </row>
    <row r="170" spans="1:17" ht="15.75" x14ac:dyDescent="0.25">
      <c r="A170" s="90">
        <v>357</v>
      </c>
      <c r="B170" s="90">
        <v>169</v>
      </c>
      <c r="C170" s="53" t="s">
        <v>11</v>
      </c>
      <c r="D170" s="54" t="s">
        <v>162</v>
      </c>
      <c r="E170" s="55">
        <v>44562</v>
      </c>
      <c r="F170" s="146">
        <v>2.2000000000000002</v>
      </c>
      <c r="G170" s="59">
        <v>7</v>
      </c>
      <c r="H170" s="63" t="s">
        <v>97</v>
      </c>
      <c r="I170" s="59">
        <v>1.9</v>
      </c>
      <c r="J170" s="63" t="s">
        <v>103</v>
      </c>
      <c r="K170" s="67">
        <v>1.5</v>
      </c>
      <c r="L170" s="155">
        <v>35</v>
      </c>
      <c r="M1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0" s="89" t="str">
        <f>CONCATENATE("F","$",Таблица_основная[[#This Row],[Первая строка массива]])</f>
        <v>F$354</v>
      </c>
      <c r="O17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70" s="90">
        <v>354</v>
      </c>
      <c r="Q170" s="90">
        <f>Таблица_основная[[#This Row],[Первая строка массива]]+43</f>
        <v>397</v>
      </c>
    </row>
    <row r="171" spans="1:17" ht="15.75" x14ac:dyDescent="0.25">
      <c r="A171" s="90">
        <v>93</v>
      </c>
      <c r="B171" s="90">
        <v>170</v>
      </c>
      <c r="C171" s="53" t="s">
        <v>11</v>
      </c>
      <c r="D171" s="54" t="s">
        <v>83</v>
      </c>
      <c r="E171" s="55">
        <v>44562</v>
      </c>
      <c r="F171" s="92">
        <v>0</v>
      </c>
      <c r="G171" s="96">
        <v>6</v>
      </c>
      <c r="H171" s="63" t="s">
        <v>97</v>
      </c>
      <c r="I171" s="92">
        <v>1.1000000000000001</v>
      </c>
      <c r="J171" s="63" t="s">
        <v>103</v>
      </c>
      <c r="K171" s="67">
        <v>30.3</v>
      </c>
      <c r="L171" s="155">
        <v>35</v>
      </c>
      <c r="M1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71" s="89" t="str">
        <f>CONCATENATE("F","$",Таблица_основная[[#This Row],[Первая строка массива]])</f>
        <v>F$90</v>
      </c>
      <c r="O17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71" s="90">
        <v>90</v>
      </c>
      <c r="Q171" s="90">
        <f>Таблица_основная[[#This Row],[Первая строка массива]]+43</f>
        <v>133</v>
      </c>
    </row>
    <row r="172" spans="1:17" ht="15.75" x14ac:dyDescent="0.25">
      <c r="A172" s="90">
        <v>181</v>
      </c>
      <c r="B172" s="90">
        <v>171</v>
      </c>
      <c r="C172" s="53" t="s">
        <v>11</v>
      </c>
      <c r="D172" s="54" t="s">
        <v>163</v>
      </c>
      <c r="E172" s="55">
        <v>44562</v>
      </c>
      <c r="F172" s="151">
        <v>100</v>
      </c>
      <c r="G172" s="96">
        <v>1</v>
      </c>
      <c r="H172" s="63" t="s">
        <v>97</v>
      </c>
      <c r="I172" s="151">
        <v>99.2</v>
      </c>
      <c r="J172" s="63" t="s">
        <v>103</v>
      </c>
      <c r="K172" s="67" t="s">
        <v>178</v>
      </c>
      <c r="L172" s="155">
        <v>35</v>
      </c>
      <c r="M1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72" s="89" t="str">
        <f>CONCATENATE("F","$",Таблица_основная[[#This Row],[Первая строка массива]])</f>
        <v>F$178</v>
      </c>
      <c r="O17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72" s="90">
        <v>178</v>
      </c>
      <c r="Q172" s="90">
        <f>Таблица_основная[[#This Row],[Первая строка массива]]+43</f>
        <v>221</v>
      </c>
    </row>
    <row r="173" spans="1:17" ht="15.75" x14ac:dyDescent="0.25">
      <c r="A173" s="90">
        <v>1061</v>
      </c>
      <c r="B173" s="90">
        <v>172</v>
      </c>
      <c r="C173" s="53" t="s">
        <v>11</v>
      </c>
      <c r="D173" s="54" t="s">
        <v>155</v>
      </c>
      <c r="E173" s="55">
        <v>44927</v>
      </c>
      <c r="F173" s="56">
        <v>10</v>
      </c>
      <c r="G173" s="59">
        <v>20</v>
      </c>
      <c r="H173" s="63" t="s">
        <v>98</v>
      </c>
      <c r="I173" s="56">
        <v>24</v>
      </c>
      <c r="J173" s="63" t="s">
        <v>104</v>
      </c>
      <c r="K173" s="69">
        <v>209.5</v>
      </c>
      <c r="L173" s="154">
        <v>31</v>
      </c>
      <c r="M17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3" s="89" t="str">
        <f>CONCATENATE("F","$",Таблица_основная[[#This Row],[Первая строка массива]])</f>
        <v>F$1058</v>
      </c>
      <c r="O17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73" s="90">
        <v>1058</v>
      </c>
      <c r="Q173" s="90">
        <f>Таблица_основная[[#This Row],[Первая строка массива]]+43</f>
        <v>1101</v>
      </c>
    </row>
    <row r="174" spans="1:17" ht="15.75" x14ac:dyDescent="0.25">
      <c r="A174" s="90">
        <v>1589</v>
      </c>
      <c r="B174" s="90">
        <v>173</v>
      </c>
      <c r="C174" s="53" t="s">
        <v>11</v>
      </c>
      <c r="D174" s="54" t="s">
        <v>164</v>
      </c>
      <c r="E174" s="55">
        <v>44927</v>
      </c>
      <c r="F174" s="56">
        <v>45772.999999999993</v>
      </c>
      <c r="G174" s="59">
        <v>38</v>
      </c>
      <c r="H174" s="63" t="s">
        <v>98</v>
      </c>
      <c r="I174" s="56">
        <v>131655.9</v>
      </c>
      <c r="J174" s="63" t="s">
        <v>104</v>
      </c>
      <c r="K174" s="71">
        <v>1645476.7</v>
      </c>
      <c r="L174" s="155">
        <v>31</v>
      </c>
      <c r="M17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4" s="89" t="str">
        <f>CONCATENATE("F","$",Таблица_основная[[#This Row],[Первая строка массива]])</f>
        <v>F$1586</v>
      </c>
      <c r="O17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74" s="90">
        <v>1586</v>
      </c>
      <c r="Q174" s="90">
        <f>Таблица_основная[[#This Row],[Первая строка массива]]+43</f>
        <v>1629</v>
      </c>
    </row>
    <row r="175" spans="1:17" ht="15.75" x14ac:dyDescent="0.25">
      <c r="A175" s="90">
        <v>1105</v>
      </c>
      <c r="B175" s="90">
        <v>174</v>
      </c>
      <c r="C175" s="53" t="s">
        <v>11</v>
      </c>
      <c r="D175" s="54" t="s">
        <v>156</v>
      </c>
      <c r="E175" s="55">
        <v>44927</v>
      </c>
      <c r="F175" s="57">
        <v>0.2</v>
      </c>
      <c r="G175" s="59">
        <v>3</v>
      </c>
      <c r="H175" s="63" t="s">
        <v>98</v>
      </c>
      <c r="I175" s="57">
        <v>0.2</v>
      </c>
      <c r="J175" s="63" t="s">
        <v>104</v>
      </c>
      <c r="K175" s="66">
        <v>1E-3</v>
      </c>
      <c r="L175" s="154">
        <v>31</v>
      </c>
      <c r="M17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75" s="89" t="str">
        <f>CONCATENATE("F","$",Таблица_основная[[#This Row],[Первая строка массива]])</f>
        <v>F$1102</v>
      </c>
      <c r="O17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75" s="90">
        <v>1102</v>
      </c>
      <c r="Q175" s="90">
        <f>Таблица_основная[[#This Row],[Первая строка массива]]+43</f>
        <v>1145</v>
      </c>
    </row>
    <row r="176" spans="1:17" ht="15.75" x14ac:dyDescent="0.25">
      <c r="A176" s="90">
        <v>841</v>
      </c>
      <c r="B176" s="90">
        <v>175</v>
      </c>
      <c r="C176" s="53" t="s">
        <v>11</v>
      </c>
      <c r="D176" s="54" t="s">
        <v>165</v>
      </c>
      <c r="E176" s="55">
        <v>44927</v>
      </c>
      <c r="F176" s="56">
        <v>45</v>
      </c>
      <c r="G176" s="59">
        <v>32</v>
      </c>
      <c r="H176" s="63" t="s">
        <v>98</v>
      </c>
      <c r="I176" s="56">
        <v>147.19999999999999</v>
      </c>
      <c r="J176" s="63" t="s">
        <v>104</v>
      </c>
      <c r="K176" s="70">
        <v>2015</v>
      </c>
      <c r="L176" s="154">
        <v>31</v>
      </c>
      <c r="M17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6" s="89" t="str">
        <f>CONCATENATE("F","$",Таблица_основная[[#This Row],[Первая строка массива]])</f>
        <v>F$838</v>
      </c>
      <c r="O17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76" s="90">
        <v>838</v>
      </c>
      <c r="Q176" s="90">
        <f>Таблица_основная[[#This Row],[Первая строка массива]]+43</f>
        <v>881</v>
      </c>
    </row>
    <row r="177" spans="1:17" ht="15.75" x14ac:dyDescent="0.25">
      <c r="A177" s="90">
        <v>1633</v>
      </c>
      <c r="B177" s="90">
        <v>176</v>
      </c>
      <c r="C177" s="53" t="s">
        <v>11</v>
      </c>
      <c r="D177" s="54" t="s">
        <v>166</v>
      </c>
      <c r="E177" s="55">
        <v>44927</v>
      </c>
      <c r="F177" s="56">
        <v>894</v>
      </c>
      <c r="G177" s="59">
        <v>33</v>
      </c>
      <c r="H177" s="63" t="s">
        <v>98</v>
      </c>
      <c r="I177" s="56">
        <v>4235.8999999999996</v>
      </c>
      <c r="J177" s="63" t="s">
        <v>104</v>
      </c>
      <c r="K177" s="70">
        <v>45809.4</v>
      </c>
      <c r="L177" s="154">
        <v>31</v>
      </c>
      <c r="M17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7" s="89" t="str">
        <f>CONCATENATE("F","$",Таблица_основная[[#This Row],[Первая строка массива]])</f>
        <v>F$1630</v>
      </c>
      <c r="O17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77" s="90">
        <v>1630</v>
      </c>
      <c r="Q177" s="90">
        <f>Таблица_основная[[#This Row],[Первая строка массива]]+43</f>
        <v>1673</v>
      </c>
    </row>
    <row r="178" spans="1:17" ht="15.75" x14ac:dyDescent="0.25">
      <c r="A178" s="90">
        <v>885</v>
      </c>
      <c r="B178" s="90">
        <v>177</v>
      </c>
      <c r="C178" s="53" t="s">
        <v>11</v>
      </c>
      <c r="D178" s="54" t="s">
        <v>157</v>
      </c>
      <c r="E178" s="55">
        <v>44927</v>
      </c>
      <c r="F178" s="56">
        <v>949</v>
      </c>
      <c r="G178" s="59">
        <v>33</v>
      </c>
      <c r="H178" s="63" t="s">
        <v>98</v>
      </c>
      <c r="I178" s="56">
        <v>4407.1000000000004</v>
      </c>
      <c r="J178" s="63" t="s">
        <v>104</v>
      </c>
      <c r="K178" s="67">
        <v>48033.8</v>
      </c>
      <c r="L178" s="155">
        <v>31</v>
      </c>
      <c r="M1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8" s="89" t="str">
        <f>CONCATENATE("F","$",Таблица_основная[[#This Row],[Первая строка массива]])</f>
        <v>F$882</v>
      </c>
      <c r="O17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78" s="90">
        <v>882</v>
      </c>
      <c r="Q178" s="90">
        <f>Таблица_основная[[#This Row],[Первая строка массива]]+43</f>
        <v>925</v>
      </c>
    </row>
    <row r="179" spans="1:17" ht="15.75" x14ac:dyDescent="0.25">
      <c r="A179" s="90">
        <v>1237</v>
      </c>
      <c r="B179" s="90">
        <v>178</v>
      </c>
      <c r="C179" s="53" t="s">
        <v>11</v>
      </c>
      <c r="D179" s="54" t="s">
        <v>71</v>
      </c>
      <c r="E179" s="55">
        <v>44927</v>
      </c>
      <c r="F179" s="57">
        <v>20.7</v>
      </c>
      <c r="G179" s="59">
        <v>12</v>
      </c>
      <c r="H179" s="63" t="s">
        <v>98</v>
      </c>
      <c r="I179" s="57">
        <v>33.5</v>
      </c>
      <c r="J179" s="63" t="s">
        <v>104</v>
      </c>
      <c r="K179" s="67">
        <v>29.2</v>
      </c>
      <c r="L179" s="155">
        <v>31</v>
      </c>
      <c r="M1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79" s="89" t="str">
        <f>CONCATENATE("F","$",Таблица_основная[[#This Row],[Первая строка массива]])</f>
        <v>F$1234</v>
      </c>
      <c r="O17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79" s="90">
        <v>1234</v>
      </c>
      <c r="Q179" s="90">
        <f>Таблица_основная[[#This Row],[Первая строка массива]]+43</f>
        <v>1277</v>
      </c>
    </row>
    <row r="180" spans="1:17" ht="15.75" x14ac:dyDescent="0.25">
      <c r="A180" s="90">
        <v>1149</v>
      </c>
      <c r="B180" s="90">
        <v>179</v>
      </c>
      <c r="C180" s="53" t="s">
        <v>11</v>
      </c>
      <c r="D180" s="59" t="s">
        <v>158</v>
      </c>
      <c r="E180" s="55">
        <v>44927</v>
      </c>
      <c r="F180" s="59">
        <v>75</v>
      </c>
      <c r="G180" s="59">
        <v>33</v>
      </c>
      <c r="H180" s="63" t="s">
        <v>98</v>
      </c>
      <c r="I180" s="59">
        <v>183.4</v>
      </c>
      <c r="J180" s="63" t="s">
        <v>104</v>
      </c>
      <c r="K180" s="67">
        <v>2563.9</v>
      </c>
      <c r="L180" s="155">
        <v>31</v>
      </c>
      <c r="M1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0" s="89" t="str">
        <f>CONCATENATE("F","$",Таблица_основная[[#This Row],[Первая строка массива]])</f>
        <v>F$1146</v>
      </c>
      <c r="O18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80" s="90">
        <v>1146</v>
      </c>
      <c r="Q180" s="90">
        <f>Таблица_основная[[#This Row],[Первая строка массива]]+43</f>
        <v>1189</v>
      </c>
    </row>
    <row r="181" spans="1:17" ht="15.75" x14ac:dyDescent="0.25">
      <c r="A181" s="90">
        <v>973</v>
      </c>
      <c r="B181" s="90">
        <v>180</v>
      </c>
      <c r="C181" s="53" t="s">
        <v>11</v>
      </c>
      <c r="D181" s="91" t="s">
        <v>85</v>
      </c>
      <c r="E181" s="55">
        <v>44927</v>
      </c>
      <c r="F181" s="93">
        <v>0.74</v>
      </c>
      <c r="G181" s="90">
        <v>8</v>
      </c>
      <c r="H181" s="63" t="s">
        <v>98</v>
      </c>
      <c r="I181" s="137">
        <v>0</v>
      </c>
      <c r="J181" s="63" t="s">
        <v>104</v>
      </c>
      <c r="K181" s="140" t="s">
        <v>178</v>
      </c>
      <c r="L181" s="156">
        <v>31</v>
      </c>
      <c r="M1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1" s="89" t="str">
        <f>CONCATENATE("F","$",Таблица_основная[[#This Row],[Первая строка массива]])</f>
        <v>F$970</v>
      </c>
      <c r="O18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81" s="90">
        <v>970</v>
      </c>
      <c r="Q181" s="90">
        <f>Таблица_основная[[#This Row],[Первая строка массива]]+43</f>
        <v>1013</v>
      </c>
    </row>
    <row r="182" spans="1:17" ht="15.75" x14ac:dyDescent="0.25">
      <c r="A182" s="90">
        <v>1369</v>
      </c>
      <c r="B182" s="90">
        <v>181</v>
      </c>
      <c r="C182" s="53" t="s">
        <v>11</v>
      </c>
      <c r="D182" s="91" t="s">
        <v>86</v>
      </c>
      <c r="E182" s="55">
        <v>44927</v>
      </c>
      <c r="F182" s="93">
        <v>21</v>
      </c>
      <c r="G182" s="90">
        <v>15</v>
      </c>
      <c r="H182" s="63" t="s">
        <v>98</v>
      </c>
      <c r="I182" s="93">
        <v>28.3</v>
      </c>
      <c r="J182" s="63" t="s">
        <v>104</v>
      </c>
      <c r="K182" s="67" t="s">
        <v>178</v>
      </c>
      <c r="L182" s="155">
        <v>31</v>
      </c>
      <c r="M1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2" s="89" t="str">
        <f>CONCATENATE("F","$",Таблица_основная[[#This Row],[Первая строка массива]])</f>
        <v>F$1366</v>
      </c>
      <c r="O18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82" s="90">
        <v>1366</v>
      </c>
      <c r="Q182" s="90">
        <f>Таблица_основная[[#This Row],[Первая строка массива]]+43</f>
        <v>1409</v>
      </c>
    </row>
    <row r="183" spans="1:17" ht="15.75" x14ac:dyDescent="0.25">
      <c r="A183" s="90">
        <v>1413</v>
      </c>
      <c r="B183" s="90">
        <v>182</v>
      </c>
      <c r="C183" s="53" t="s">
        <v>11</v>
      </c>
      <c r="D183" s="91" t="s">
        <v>159</v>
      </c>
      <c r="E183" s="55">
        <v>44927</v>
      </c>
      <c r="F183" s="93">
        <v>21</v>
      </c>
      <c r="G183" s="90">
        <v>15</v>
      </c>
      <c r="H183" s="63" t="s">
        <v>98</v>
      </c>
      <c r="I183" s="93">
        <v>39.1</v>
      </c>
      <c r="J183" s="63" t="s">
        <v>104</v>
      </c>
      <c r="K183" s="67" t="s">
        <v>178</v>
      </c>
      <c r="L183" s="155">
        <v>31</v>
      </c>
      <c r="M1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3" s="89" t="str">
        <f>CONCATENATE("F","$",Таблица_основная[[#This Row],[Первая строка массива]])</f>
        <v>F$1410</v>
      </c>
      <c r="O18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83" s="90">
        <v>1410</v>
      </c>
      <c r="Q183" s="90">
        <f>Таблица_основная[[#This Row],[Первая строка массива]]+43</f>
        <v>1453</v>
      </c>
    </row>
    <row r="184" spans="1:17" ht="15.75" x14ac:dyDescent="0.25">
      <c r="A184" s="90">
        <v>1501</v>
      </c>
      <c r="B184" s="90">
        <v>183</v>
      </c>
      <c r="C184" s="53" t="s">
        <v>11</v>
      </c>
      <c r="D184" s="91" t="s">
        <v>89</v>
      </c>
      <c r="E184" s="55">
        <v>44927</v>
      </c>
      <c r="F184" s="93">
        <v>17</v>
      </c>
      <c r="G184" s="90">
        <v>30</v>
      </c>
      <c r="H184" s="63" t="s">
        <v>98</v>
      </c>
      <c r="I184" s="93">
        <v>43.2</v>
      </c>
      <c r="J184" s="63" t="s">
        <v>104</v>
      </c>
      <c r="K184" s="67">
        <v>39.299999999999997</v>
      </c>
      <c r="L184" s="155">
        <v>31</v>
      </c>
      <c r="M1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84" s="89" t="str">
        <f>CONCATENATE("F","$",Таблица_основная[[#This Row],[Первая строка массива]])</f>
        <v>F$1498</v>
      </c>
      <c r="O18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84" s="90">
        <v>1498</v>
      </c>
      <c r="Q184" s="90">
        <f>Таблица_основная[[#This Row],[Первая строка массива]]+43</f>
        <v>1541</v>
      </c>
    </row>
    <row r="185" spans="1:17" ht="15.75" x14ac:dyDescent="0.25">
      <c r="A185" s="90">
        <v>1457</v>
      </c>
      <c r="B185" s="90">
        <v>184</v>
      </c>
      <c r="C185" s="53" t="s">
        <v>11</v>
      </c>
      <c r="D185" s="91" t="s">
        <v>90</v>
      </c>
      <c r="E185" s="55">
        <v>44927</v>
      </c>
      <c r="F185" s="93">
        <v>0</v>
      </c>
      <c r="G185" s="90">
        <v>8</v>
      </c>
      <c r="H185" s="63" t="s">
        <v>98</v>
      </c>
      <c r="I185" s="93">
        <v>2.2000000000000002</v>
      </c>
      <c r="J185" s="63" t="s">
        <v>104</v>
      </c>
      <c r="K185" s="67">
        <v>31.5</v>
      </c>
      <c r="L185" s="155">
        <v>31</v>
      </c>
      <c r="M1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85" s="89" t="str">
        <f>CONCATENATE("F","$",Таблица_основная[[#This Row],[Первая строка массива]])</f>
        <v>F$1454</v>
      </c>
      <c r="O18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85" s="90">
        <v>1454</v>
      </c>
      <c r="Q185" s="90">
        <f>Таблица_основная[[#This Row],[Первая строка массива]]+43</f>
        <v>1497</v>
      </c>
    </row>
    <row r="186" spans="1:17" ht="15.75" x14ac:dyDescent="0.25">
      <c r="A186" s="90">
        <v>1545</v>
      </c>
      <c r="B186" s="90">
        <v>185</v>
      </c>
      <c r="C186" s="53" t="s">
        <v>11</v>
      </c>
      <c r="D186" s="91" t="s">
        <v>160</v>
      </c>
      <c r="E186" s="55">
        <v>44927</v>
      </c>
      <c r="F186" s="58">
        <v>0.5</v>
      </c>
      <c r="G186" s="90">
        <v>5</v>
      </c>
      <c r="H186" s="63" t="s">
        <v>98</v>
      </c>
      <c r="I186" s="58">
        <v>0</v>
      </c>
      <c r="J186" s="63" t="s">
        <v>104</v>
      </c>
      <c r="K186" s="140" t="s">
        <v>178</v>
      </c>
      <c r="L186" s="156">
        <v>31</v>
      </c>
      <c r="M1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6" s="89" t="str">
        <f>CONCATENATE("F","$",Таблица_основная[[#This Row],[Первая строка массива]])</f>
        <v>F$1542</v>
      </c>
      <c r="O18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86" s="90">
        <v>1542</v>
      </c>
      <c r="Q186" s="90">
        <f>Таблица_основная[[#This Row],[Первая строка массива]]+43</f>
        <v>1585</v>
      </c>
    </row>
    <row r="187" spans="1:17" ht="15.75" x14ac:dyDescent="0.25">
      <c r="A187" s="90">
        <v>1281</v>
      </c>
      <c r="B187" s="90">
        <v>186</v>
      </c>
      <c r="C187" s="53" t="s">
        <v>11</v>
      </c>
      <c r="D187" s="91" t="s">
        <v>161</v>
      </c>
      <c r="E187" s="55">
        <v>44927</v>
      </c>
      <c r="F187" s="95">
        <v>0.5</v>
      </c>
      <c r="G187" s="90">
        <v>1</v>
      </c>
      <c r="H187" s="63" t="s">
        <v>98</v>
      </c>
      <c r="I187" s="95">
        <v>0.2</v>
      </c>
      <c r="J187" s="63" t="s">
        <v>104</v>
      </c>
      <c r="K187" s="67" t="s">
        <v>178</v>
      </c>
      <c r="L187" s="155">
        <v>31</v>
      </c>
      <c r="M1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7" s="89" t="str">
        <f>CONCATENATE("F","$",Таблица_основная[[#This Row],[Первая строка массива]])</f>
        <v>F$1278</v>
      </c>
      <c r="O18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87" s="90">
        <v>1278</v>
      </c>
      <c r="Q187" s="90">
        <f>Таблица_основная[[#This Row],[Первая строка массива]]+43</f>
        <v>1321</v>
      </c>
    </row>
    <row r="188" spans="1:17" ht="15.75" x14ac:dyDescent="0.25">
      <c r="A188" s="90">
        <v>1325</v>
      </c>
      <c r="B188" s="90">
        <v>187</v>
      </c>
      <c r="C188" s="53" t="s">
        <v>11</v>
      </c>
      <c r="D188" s="91" t="s">
        <v>94</v>
      </c>
      <c r="E188" s="55">
        <v>44927</v>
      </c>
      <c r="F188" s="95">
        <v>0.4</v>
      </c>
      <c r="G188" s="90">
        <v>3</v>
      </c>
      <c r="H188" s="63" t="s">
        <v>98</v>
      </c>
      <c r="I188" s="95">
        <v>0.5</v>
      </c>
      <c r="J188" s="63" t="s">
        <v>104</v>
      </c>
      <c r="K188" s="67">
        <v>0.2</v>
      </c>
      <c r="L188" s="155">
        <v>31</v>
      </c>
      <c r="M1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88" s="89" t="str">
        <f>CONCATENATE("F","$",Таблица_основная[[#This Row],[Первая строка массива]])</f>
        <v>F$1322</v>
      </c>
      <c r="O18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88" s="90">
        <v>1322</v>
      </c>
      <c r="Q188" s="90">
        <f>Таблица_основная[[#This Row],[Первая строка массива]]+43</f>
        <v>1365</v>
      </c>
    </row>
    <row r="189" spans="1:17" ht="15.75" x14ac:dyDescent="0.25">
      <c r="A189" s="90">
        <v>1193</v>
      </c>
      <c r="B189" s="90">
        <v>188</v>
      </c>
      <c r="C189" s="53" t="s">
        <v>11</v>
      </c>
      <c r="D189" s="59" t="s">
        <v>162</v>
      </c>
      <c r="E189" s="55">
        <v>44927</v>
      </c>
      <c r="F189" s="59">
        <v>1.6</v>
      </c>
      <c r="G189" s="59">
        <v>6</v>
      </c>
      <c r="H189" s="63" t="s">
        <v>98</v>
      </c>
      <c r="I189" s="59">
        <v>1.4</v>
      </c>
      <c r="J189" s="63" t="s">
        <v>104</v>
      </c>
      <c r="K189" s="67">
        <v>1.6</v>
      </c>
      <c r="L189" s="155">
        <v>31</v>
      </c>
      <c r="M1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89" s="89" t="str">
        <f>CONCATENATE("F","$",Таблица_основная[[#This Row],[Первая строка массива]])</f>
        <v>F$1190</v>
      </c>
      <c r="O18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89" s="90">
        <v>1190</v>
      </c>
      <c r="Q189" s="90">
        <f>Таблица_основная[[#This Row],[Первая строка массива]]+43</f>
        <v>1233</v>
      </c>
    </row>
    <row r="190" spans="1:17" ht="15.75" x14ac:dyDescent="0.25">
      <c r="A190" s="90">
        <v>929</v>
      </c>
      <c r="B190" s="90">
        <v>189</v>
      </c>
      <c r="C190" s="53" t="s">
        <v>11</v>
      </c>
      <c r="D190" s="54" t="s">
        <v>83</v>
      </c>
      <c r="E190" s="55">
        <v>44927</v>
      </c>
      <c r="F190" s="149">
        <v>0</v>
      </c>
      <c r="G190" s="96">
        <v>6</v>
      </c>
      <c r="H190" s="63" t="s">
        <v>98</v>
      </c>
      <c r="I190" s="92">
        <v>1.1000000000000001</v>
      </c>
      <c r="J190" s="63" t="s">
        <v>104</v>
      </c>
      <c r="K190" s="67">
        <v>32.1</v>
      </c>
      <c r="L190" s="155">
        <v>31</v>
      </c>
      <c r="M1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90" s="89" t="str">
        <f>CONCATENATE("F","$",Таблица_основная[[#This Row],[Первая строка массива]])</f>
        <v>F$926</v>
      </c>
      <c r="O19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90" s="90">
        <v>926</v>
      </c>
      <c r="Q190" s="90">
        <f>Таблица_основная[[#This Row],[Первая строка массива]]+43</f>
        <v>969</v>
      </c>
    </row>
    <row r="191" spans="1:17" ht="15.75" x14ac:dyDescent="0.25">
      <c r="A191" s="90">
        <v>1017</v>
      </c>
      <c r="B191" s="90">
        <v>190</v>
      </c>
      <c r="C191" s="53" t="s">
        <v>11</v>
      </c>
      <c r="D191" s="54" t="s">
        <v>163</v>
      </c>
      <c r="E191" s="55">
        <v>44927</v>
      </c>
      <c r="F191" s="94">
        <v>100</v>
      </c>
      <c r="G191" s="96">
        <v>1</v>
      </c>
      <c r="H191" s="63" t="s">
        <v>98</v>
      </c>
      <c r="I191" s="94">
        <v>99.5</v>
      </c>
      <c r="J191" s="63" t="s">
        <v>104</v>
      </c>
      <c r="K191" s="67" t="s">
        <v>178</v>
      </c>
      <c r="L191" s="155">
        <v>31</v>
      </c>
      <c r="M1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91" s="89" t="str">
        <f>CONCATENATE("F","$",Таблица_основная[[#This Row],[Первая строка массива]])</f>
        <v>F$1014</v>
      </c>
      <c r="O19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91" s="90">
        <v>1014</v>
      </c>
      <c r="Q191" s="90">
        <f>Таблица_основная[[#This Row],[Первая строка массива]]+43</f>
        <v>1057</v>
      </c>
    </row>
    <row r="192" spans="1:17" ht="15.75" x14ac:dyDescent="0.25">
      <c r="A192" s="90">
        <v>226</v>
      </c>
      <c r="B192" s="90">
        <v>191</v>
      </c>
      <c r="C192" s="53" t="s">
        <v>12</v>
      </c>
      <c r="D192" s="54" t="s">
        <v>155</v>
      </c>
      <c r="E192" s="55">
        <v>44562</v>
      </c>
      <c r="F192" s="59">
        <v>17</v>
      </c>
      <c r="G192" s="59">
        <v>16</v>
      </c>
      <c r="H192" s="63" t="s">
        <v>97</v>
      </c>
      <c r="I192" s="59">
        <v>24.3</v>
      </c>
      <c r="J192" s="63" t="s">
        <v>103</v>
      </c>
      <c r="K192" s="72">
        <v>235.1</v>
      </c>
      <c r="L192" s="154">
        <v>30</v>
      </c>
      <c r="M19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2" s="89" t="str">
        <f>CONCATENATE("F","$",Таблица_основная[[#This Row],[Первая строка массива]])</f>
        <v>F$222</v>
      </c>
      <c r="O19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92" s="90">
        <v>222</v>
      </c>
      <c r="Q192" s="90">
        <f>Таблица_основная[[#This Row],[Первая строка массива]]+43</f>
        <v>265</v>
      </c>
    </row>
    <row r="193" spans="1:17" ht="15.75" x14ac:dyDescent="0.25">
      <c r="A193" s="90">
        <v>754</v>
      </c>
      <c r="B193" s="90">
        <v>192</v>
      </c>
      <c r="C193" s="53" t="s">
        <v>12</v>
      </c>
      <c r="D193" s="54" t="s">
        <v>164</v>
      </c>
      <c r="E193" s="55">
        <v>44562</v>
      </c>
      <c r="F193" s="59">
        <v>57562.999999999985</v>
      </c>
      <c r="G193" s="59">
        <v>33</v>
      </c>
      <c r="H193" s="63" t="s">
        <v>97</v>
      </c>
      <c r="I193" s="59">
        <v>116149</v>
      </c>
      <c r="J193" s="63" t="s">
        <v>103</v>
      </c>
      <c r="K193" s="73">
        <v>1712442.1</v>
      </c>
      <c r="L193" s="154">
        <v>30</v>
      </c>
      <c r="M19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3" s="89" t="str">
        <f>CONCATENATE("F","$",Таблица_основная[[#This Row],[Первая строка массива]])</f>
        <v>F$750</v>
      </c>
      <c r="O19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93" s="90">
        <v>750</v>
      </c>
      <c r="Q193" s="90">
        <f>Таблица_основная[[#This Row],[Первая строка массива]]+43</f>
        <v>793</v>
      </c>
    </row>
    <row r="194" spans="1:17" ht="15.75" x14ac:dyDescent="0.25">
      <c r="A194" s="90">
        <v>270</v>
      </c>
      <c r="B194" s="90">
        <v>193</v>
      </c>
      <c r="C194" s="53" t="s">
        <v>12</v>
      </c>
      <c r="D194" s="54" t="s">
        <v>156</v>
      </c>
      <c r="E194" s="55">
        <v>44562</v>
      </c>
      <c r="F194" s="146">
        <v>0.3</v>
      </c>
      <c r="G194" s="59">
        <v>2</v>
      </c>
      <c r="H194" s="63" t="s">
        <v>97</v>
      </c>
      <c r="I194" s="146">
        <v>0.2</v>
      </c>
      <c r="J194" s="63" t="s">
        <v>103</v>
      </c>
      <c r="K194" s="67">
        <v>2E-3</v>
      </c>
      <c r="L194" s="155">
        <v>30</v>
      </c>
      <c r="M1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94" s="89" t="str">
        <f>CONCATENATE("F","$",Таблица_основная[[#This Row],[Первая строка массива]])</f>
        <v>F$266</v>
      </c>
      <c r="O19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94" s="90">
        <v>266</v>
      </c>
      <c r="Q194" s="90">
        <f>Таблица_основная[[#This Row],[Первая строка массива]]+43</f>
        <v>309</v>
      </c>
    </row>
    <row r="195" spans="1:17" ht="15.75" x14ac:dyDescent="0.25">
      <c r="A195" s="90">
        <v>6</v>
      </c>
      <c r="B195" s="90">
        <v>194</v>
      </c>
      <c r="C195" s="53" t="s">
        <v>12</v>
      </c>
      <c r="D195" s="54" t="s">
        <v>165</v>
      </c>
      <c r="E195" s="98">
        <v>44562</v>
      </c>
      <c r="F195" s="97">
        <v>61</v>
      </c>
      <c r="G195" s="97">
        <v>27</v>
      </c>
      <c r="H195" s="63" t="s">
        <v>97</v>
      </c>
      <c r="I195" s="59">
        <v>154.69999999999999</v>
      </c>
      <c r="J195" s="63" t="s">
        <v>103</v>
      </c>
      <c r="K195" s="74">
        <v>2237.9</v>
      </c>
      <c r="L195" s="154">
        <v>30</v>
      </c>
      <c r="M19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5" s="89" t="str">
        <f>CONCATENATE("F","$",Таблица_основная[[#This Row],[Первая строка массива]])</f>
        <v>F$2</v>
      </c>
      <c r="O19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95" s="90">
        <v>2</v>
      </c>
      <c r="Q195" s="90">
        <f>Таблица_основная[[#This Row],[Первая строка массива]]+43</f>
        <v>45</v>
      </c>
    </row>
    <row r="196" spans="1:17" ht="15.75" x14ac:dyDescent="0.25">
      <c r="A196" s="90">
        <v>798</v>
      </c>
      <c r="B196" s="90">
        <v>195</v>
      </c>
      <c r="C196" s="53" t="s">
        <v>12</v>
      </c>
      <c r="D196" s="54" t="s">
        <v>166</v>
      </c>
      <c r="E196" s="55">
        <v>44562</v>
      </c>
      <c r="F196" s="59">
        <v>842</v>
      </c>
      <c r="G196" s="59">
        <v>32</v>
      </c>
      <c r="H196" s="63" t="s">
        <v>97</v>
      </c>
      <c r="I196" s="59">
        <v>3901.3</v>
      </c>
      <c r="J196" s="63" t="s">
        <v>103</v>
      </c>
      <c r="K196" s="74">
        <v>44096.6</v>
      </c>
      <c r="L196" s="154">
        <v>30</v>
      </c>
      <c r="M19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6" s="89" t="str">
        <f>CONCATENATE("F","$",Таблица_основная[[#This Row],[Первая строка массива]])</f>
        <v>F$794</v>
      </c>
      <c r="O19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96" s="90">
        <v>794</v>
      </c>
      <c r="Q196" s="90">
        <f>Таблица_основная[[#This Row],[Первая строка массива]]+43</f>
        <v>837</v>
      </c>
    </row>
    <row r="197" spans="1:17" ht="15.75" x14ac:dyDescent="0.25">
      <c r="A197" s="90">
        <v>50</v>
      </c>
      <c r="B197" s="90">
        <v>196</v>
      </c>
      <c r="C197" s="53" t="s">
        <v>12</v>
      </c>
      <c r="D197" s="54" t="s">
        <v>157</v>
      </c>
      <c r="E197" s="55">
        <v>44562</v>
      </c>
      <c r="F197" s="59">
        <v>920</v>
      </c>
      <c r="G197" s="59">
        <v>32</v>
      </c>
      <c r="H197" s="63" t="s">
        <v>97</v>
      </c>
      <c r="I197" s="59">
        <v>4080.4</v>
      </c>
      <c r="J197" s="63" t="s">
        <v>103</v>
      </c>
      <c r="K197" s="68">
        <v>46569.599999999999</v>
      </c>
      <c r="L197" s="155">
        <v>30</v>
      </c>
      <c r="M1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7" s="89" t="str">
        <f>CONCATENATE("F","$",Таблица_основная[[#This Row],[Первая строка массива]])</f>
        <v>F$46</v>
      </c>
      <c r="O19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97" s="90">
        <v>46</v>
      </c>
      <c r="Q197" s="90">
        <f>Таблица_основная[[#This Row],[Первая строка массива]]+43</f>
        <v>89</v>
      </c>
    </row>
    <row r="198" spans="1:17" ht="15.75" x14ac:dyDescent="0.25">
      <c r="A198" s="90">
        <v>402</v>
      </c>
      <c r="B198" s="90">
        <v>197</v>
      </c>
      <c r="C198" s="53" t="s">
        <v>12</v>
      </c>
      <c r="D198" s="54" t="s">
        <v>71</v>
      </c>
      <c r="E198" s="55">
        <v>44562</v>
      </c>
      <c r="F198" s="146">
        <v>16</v>
      </c>
      <c r="G198" s="59">
        <v>24</v>
      </c>
      <c r="H198" s="63" t="s">
        <v>97</v>
      </c>
      <c r="I198" s="146">
        <v>35.1</v>
      </c>
      <c r="J198" s="63" t="s">
        <v>103</v>
      </c>
      <c r="K198" s="67">
        <v>27.2</v>
      </c>
      <c r="L198" s="155">
        <v>30</v>
      </c>
      <c r="M1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8" s="89" t="str">
        <f>CONCATENATE("F","$",Таблица_основная[[#This Row],[Первая строка массива]])</f>
        <v>F$398</v>
      </c>
      <c r="O19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98" s="90">
        <v>398</v>
      </c>
      <c r="Q198" s="90">
        <f>Таблица_основная[[#This Row],[Первая строка массива]]+43</f>
        <v>441</v>
      </c>
    </row>
    <row r="199" spans="1:17" ht="15.75" x14ac:dyDescent="0.25">
      <c r="A199" s="90">
        <v>314</v>
      </c>
      <c r="B199" s="90">
        <v>198</v>
      </c>
      <c r="C199" s="53" t="s">
        <v>12</v>
      </c>
      <c r="D199" s="54" t="s">
        <v>158</v>
      </c>
      <c r="E199" s="55">
        <v>44562</v>
      </c>
      <c r="F199" s="59">
        <v>95</v>
      </c>
      <c r="G199" s="59">
        <v>30</v>
      </c>
      <c r="H199" s="63" t="s">
        <v>97</v>
      </c>
      <c r="I199" s="59">
        <v>225.2</v>
      </c>
      <c r="J199" s="63" t="s">
        <v>103</v>
      </c>
      <c r="K199" s="67">
        <v>2573.6</v>
      </c>
      <c r="L199" s="155">
        <v>30</v>
      </c>
      <c r="M1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99" s="89" t="str">
        <f>CONCATENATE("F","$",Таблица_основная[[#This Row],[Первая строка массива]])</f>
        <v>F$310</v>
      </c>
      <c r="O19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99" s="90">
        <v>310</v>
      </c>
      <c r="Q199" s="90">
        <f>Таблица_основная[[#This Row],[Первая строка массива]]+43</f>
        <v>353</v>
      </c>
    </row>
    <row r="200" spans="1:17" ht="15.75" x14ac:dyDescent="0.25">
      <c r="A200" s="90">
        <v>138</v>
      </c>
      <c r="B200" s="90">
        <v>199</v>
      </c>
      <c r="C200" s="53" t="s">
        <v>12</v>
      </c>
      <c r="D200" s="144" t="s">
        <v>85</v>
      </c>
      <c r="E200" s="55">
        <v>44562</v>
      </c>
      <c r="F200" s="137">
        <v>0.87</v>
      </c>
      <c r="G200" s="90">
        <v>1</v>
      </c>
      <c r="H200" s="63" t="s">
        <v>97</v>
      </c>
      <c r="I200" s="137">
        <v>0</v>
      </c>
      <c r="J200" s="63" t="s">
        <v>103</v>
      </c>
      <c r="K200" s="140" t="s">
        <v>178</v>
      </c>
      <c r="L200" s="156">
        <v>30</v>
      </c>
      <c r="M2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0" s="89" t="str">
        <f>CONCATENATE("F","$",Таблица_основная[[#This Row],[Первая строка массива]])</f>
        <v>F$134</v>
      </c>
      <c r="O20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200" s="90">
        <v>134</v>
      </c>
      <c r="Q200" s="90">
        <f>Таблица_основная[[#This Row],[Первая строка массива]]+43</f>
        <v>177</v>
      </c>
    </row>
    <row r="201" spans="1:17" ht="15.75" x14ac:dyDescent="0.25">
      <c r="A201" s="90">
        <v>534</v>
      </c>
      <c r="B201" s="90">
        <v>200</v>
      </c>
      <c r="C201" s="53" t="s">
        <v>12</v>
      </c>
      <c r="D201" s="144" t="s">
        <v>86</v>
      </c>
      <c r="E201" s="55">
        <v>44562</v>
      </c>
      <c r="F201" s="137">
        <v>22</v>
      </c>
      <c r="G201" s="90">
        <v>14</v>
      </c>
      <c r="H201" s="63" t="s">
        <v>97</v>
      </c>
      <c r="I201" s="93">
        <v>25.4</v>
      </c>
      <c r="J201" s="63" t="s">
        <v>103</v>
      </c>
      <c r="K201" s="67" t="s">
        <v>178</v>
      </c>
      <c r="L201" s="155">
        <v>30</v>
      </c>
      <c r="M2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1" s="89" t="str">
        <f>CONCATENATE("F","$",Таблица_основная[[#This Row],[Первая строка массива]])</f>
        <v>F$530</v>
      </c>
      <c r="O20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201" s="90">
        <v>530</v>
      </c>
      <c r="Q201" s="90">
        <f>Таблица_основная[[#This Row],[Первая строка массива]]+43</f>
        <v>573</v>
      </c>
    </row>
    <row r="202" spans="1:17" ht="15.75" x14ac:dyDescent="0.25">
      <c r="A202" s="90">
        <v>578</v>
      </c>
      <c r="B202" s="90">
        <v>201</v>
      </c>
      <c r="C202" s="53" t="s">
        <v>12</v>
      </c>
      <c r="D202" s="144" t="s">
        <v>159</v>
      </c>
      <c r="E202" s="55">
        <v>44562</v>
      </c>
      <c r="F202" s="137">
        <v>49</v>
      </c>
      <c r="G202" s="90">
        <v>19</v>
      </c>
      <c r="H202" s="63" t="s">
        <v>97</v>
      </c>
      <c r="I202" s="93">
        <v>62.9</v>
      </c>
      <c r="J202" s="63" t="s">
        <v>103</v>
      </c>
      <c r="K202" s="67" t="s">
        <v>178</v>
      </c>
      <c r="L202" s="155">
        <v>30</v>
      </c>
      <c r="M2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202" s="89" t="str">
        <f>CONCATENATE("F","$",Таблица_основная[[#This Row],[Первая строка массива]])</f>
        <v>F$574</v>
      </c>
      <c r="O20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202" s="90">
        <v>574</v>
      </c>
      <c r="Q202" s="90">
        <f>Таблица_основная[[#This Row],[Первая строка массива]]+43</f>
        <v>617</v>
      </c>
    </row>
    <row r="203" spans="1:17" ht="15.75" x14ac:dyDescent="0.25">
      <c r="A203" s="90">
        <v>666</v>
      </c>
      <c r="B203" s="90">
        <v>202</v>
      </c>
      <c r="C203" s="53" t="s">
        <v>12</v>
      </c>
      <c r="D203" s="144" t="s">
        <v>89</v>
      </c>
      <c r="E203" s="55">
        <v>44562</v>
      </c>
      <c r="F203" s="147">
        <v>16</v>
      </c>
      <c r="G203" s="90">
        <v>23</v>
      </c>
      <c r="H203" s="63" t="s">
        <v>97</v>
      </c>
      <c r="I203" s="150">
        <v>32.1</v>
      </c>
      <c r="J203" s="63" t="s">
        <v>103</v>
      </c>
      <c r="K203" s="67">
        <v>35.9</v>
      </c>
      <c r="L203" s="155">
        <v>30</v>
      </c>
      <c r="M2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3" s="89" t="str">
        <f>CONCATENATE("F","$",Таблица_основная[[#This Row],[Первая строка массива]])</f>
        <v>F$662</v>
      </c>
      <c r="O20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203" s="90">
        <v>662</v>
      </c>
      <c r="Q203" s="90">
        <f>Таблица_основная[[#This Row],[Первая строка массива]]+43</f>
        <v>705</v>
      </c>
    </row>
    <row r="204" spans="1:17" ht="15.75" x14ac:dyDescent="0.25">
      <c r="A204" s="90">
        <v>622</v>
      </c>
      <c r="B204" s="90">
        <v>203</v>
      </c>
      <c r="C204" s="53" t="s">
        <v>12</v>
      </c>
      <c r="D204" s="144" t="s">
        <v>90</v>
      </c>
      <c r="E204" s="55">
        <v>44562</v>
      </c>
      <c r="F204" s="147">
        <v>9</v>
      </c>
      <c r="G204" s="90">
        <v>15</v>
      </c>
      <c r="H204" s="63" t="s">
        <v>97</v>
      </c>
      <c r="I204" s="150">
        <v>13.7</v>
      </c>
      <c r="J204" s="63" t="s">
        <v>103</v>
      </c>
      <c r="K204" s="67">
        <v>42.8</v>
      </c>
      <c r="L204" s="155">
        <v>30</v>
      </c>
      <c r="M2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4" s="89" t="str">
        <f>CONCATENATE("F","$",Таблица_основная[[#This Row],[Первая строка массива]])</f>
        <v>F$618</v>
      </c>
      <c r="O20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204" s="90">
        <v>618</v>
      </c>
      <c r="Q204" s="90">
        <f>Таблица_основная[[#This Row],[Первая строка массива]]+43</f>
        <v>661</v>
      </c>
    </row>
    <row r="205" spans="1:17" ht="15.75" x14ac:dyDescent="0.25">
      <c r="A205" s="90">
        <v>710</v>
      </c>
      <c r="B205" s="90">
        <v>204</v>
      </c>
      <c r="C205" s="53" t="s">
        <v>12</v>
      </c>
      <c r="D205" s="144" t="s">
        <v>160</v>
      </c>
      <c r="E205" s="55">
        <v>44562</v>
      </c>
      <c r="F205" s="147">
        <v>0.2</v>
      </c>
      <c r="G205" s="90">
        <v>7</v>
      </c>
      <c r="H205" s="63" t="s">
        <v>97</v>
      </c>
      <c r="I205" s="150">
        <v>0</v>
      </c>
      <c r="J205" s="63" t="s">
        <v>103</v>
      </c>
      <c r="K205" s="140" t="s">
        <v>178</v>
      </c>
      <c r="L205" s="156">
        <v>30</v>
      </c>
      <c r="M2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05" s="89" t="str">
        <f>CONCATENATE("F","$",Таблица_основная[[#This Row],[Первая строка массива]])</f>
        <v>F$706</v>
      </c>
      <c r="O20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205" s="90">
        <v>706</v>
      </c>
      <c r="Q205" s="90">
        <f>Таблица_основная[[#This Row],[Первая строка массива]]+43</f>
        <v>749</v>
      </c>
    </row>
    <row r="206" spans="1:17" ht="15.75" x14ac:dyDescent="0.25">
      <c r="A206" s="90">
        <v>446</v>
      </c>
      <c r="B206" s="90">
        <v>205</v>
      </c>
      <c r="C206" s="53" t="s">
        <v>12</v>
      </c>
      <c r="D206" s="144" t="s">
        <v>161</v>
      </c>
      <c r="E206" s="55">
        <v>44562</v>
      </c>
      <c r="F206" s="148">
        <v>0.4</v>
      </c>
      <c r="G206" s="90">
        <v>2</v>
      </c>
      <c r="H206" s="63" t="s">
        <v>97</v>
      </c>
      <c r="I206" s="150">
        <v>0.2</v>
      </c>
      <c r="J206" s="63" t="s">
        <v>103</v>
      </c>
      <c r="K206" s="67" t="s">
        <v>178</v>
      </c>
      <c r="L206" s="155">
        <v>30</v>
      </c>
      <c r="M2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6" s="89" t="str">
        <f>CONCATENATE("F","$",Таблица_основная[[#This Row],[Первая строка массива]])</f>
        <v>F$442</v>
      </c>
      <c r="O20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206" s="90">
        <v>442</v>
      </c>
      <c r="Q206" s="90">
        <f>Таблица_основная[[#This Row],[Первая строка массива]]+43</f>
        <v>485</v>
      </c>
    </row>
    <row r="207" spans="1:17" ht="15.75" x14ac:dyDescent="0.25">
      <c r="A207" s="90">
        <v>490</v>
      </c>
      <c r="B207" s="90">
        <v>206</v>
      </c>
      <c r="C207" s="53" t="s">
        <v>12</v>
      </c>
      <c r="D207" s="144" t="s">
        <v>94</v>
      </c>
      <c r="E207" s="55">
        <v>44562</v>
      </c>
      <c r="F207" s="148">
        <v>1.6</v>
      </c>
      <c r="G207" s="90">
        <v>2</v>
      </c>
      <c r="H207" s="63" t="s">
        <v>97</v>
      </c>
      <c r="I207" s="148">
        <v>0.6</v>
      </c>
      <c r="J207" s="63" t="s">
        <v>103</v>
      </c>
      <c r="K207" s="67">
        <v>0.2</v>
      </c>
      <c r="L207" s="155">
        <v>30</v>
      </c>
      <c r="M2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207" s="89" t="str">
        <f>CONCATENATE("F","$",Таблица_основная[[#This Row],[Первая строка массива]])</f>
        <v>F$486</v>
      </c>
      <c r="O20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207" s="90">
        <v>486</v>
      </c>
      <c r="Q207" s="90">
        <f>Таблица_основная[[#This Row],[Первая строка массива]]+43</f>
        <v>529</v>
      </c>
    </row>
    <row r="208" spans="1:17" ht="15.75" x14ac:dyDescent="0.25">
      <c r="A208" s="90">
        <v>358</v>
      </c>
      <c r="B208" s="90">
        <v>207</v>
      </c>
      <c r="C208" s="53" t="s">
        <v>12</v>
      </c>
      <c r="D208" s="54" t="s">
        <v>162</v>
      </c>
      <c r="E208" s="55">
        <v>44562</v>
      </c>
      <c r="F208" s="57">
        <v>1.7</v>
      </c>
      <c r="G208" s="59">
        <v>12</v>
      </c>
      <c r="H208" s="63" t="s">
        <v>97</v>
      </c>
      <c r="I208" s="56">
        <v>1.9</v>
      </c>
      <c r="J208" s="63" t="s">
        <v>103</v>
      </c>
      <c r="K208" s="67">
        <v>1.5</v>
      </c>
      <c r="L208" s="155">
        <v>30</v>
      </c>
      <c r="M2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08" s="89" t="str">
        <f>CONCATENATE("F","$",Таблица_основная[[#This Row],[Первая строка массива]])</f>
        <v>F$354</v>
      </c>
      <c r="O20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208" s="90">
        <v>354</v>
      </c>
      <c r="Q208" s="90">
        <f>Таблица_основная[[#This Row],[Первая строка массива]]+43</f>
        <v>397</v>
      </c>
    </row>
    <row r="209" spans="1:17" ht="15.75" x14ac:dyDescent="0.25">
      <c r="A209" s="90">
        <v>94</v>
      </c>
      <c r="B209" s="90">
        <v>208</v>
      </c>
      <c r="C209" s="53" t="s">
        <v>12</v>
      </c>
      <c r="D209" s="54" t="s">
        <v>83</v>
      </c>
      <c r="E209" s="55">
        <v>44562</v>
      </c>
      <c r="F209" s="149">
        <v>0</v>
      </c>
      <c r="G209" s="96">
        <v>6</v>
      </c>
      <c r="H209" s="63" t="s">
        <v>97</v>
      </c>
      <c r="I209" s="149">
        <v>1.1000000000000001</v>
      </c>
      <c r="J209" s="63" t="s">
        <v>103</v>
      </c>
      <c r="K209" s="67">
        <v>30.3</v>
      </c>
      <c r="L209" s="155">
        <v>30</v>
      </c>
      <c r="M2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209" s="89" t="str">
        <f>CONCATENATE("F","$",Таблица_основная[[#This Row],[Первая строка массива]])</f>
        <v>F$90</v>
      </c>
      <c r="O20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209" s="90">
        <v>90</v>
      </c>
      <c r="Q209" s="90">
        <f>Таблица_основная[[#This Row],[Первая строка массива]]+43</f>
        <v>133</v>
      </c>
    </row>
    <row r="210" spans="1:17" ht="15.75" x14ac:dyDescent="0.25">
      <c r="A210" s="90">
        <v>182</v>
      </c>
      <c r="B210" s="90">
        <v>209</v>
      </c>
      <c r="C210" s="53" t="s">
        <v>12</v>
      </c>
      <c r="D210" s="54" t="s">
        <v>163</v>
      </c>
      <c r="E210" s="55">
        <v>44562</v>
      </c>
      <c r="F210" s="151">
        <v>100</v>
      </c>
      <c r="G210" s="96">
        <v>1</v>
      </c>
      <c r="H210" s="63" t="s">
        <v>97</v>
      </c>
      <c r="I210" s="151">
        <v>99.2</v>
      </c>
      <c r="J210" s="63" t="s">
        <v>103</v>
      </c>
      <c r="K210" s="67" t="s">
        <v>178</v>
      </c>
      <c r="L210" s="155">
        <v>30</v>
      </c>
      <c r="M2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10" s="89" t="str">
        <f>CONCATENATE("F","$",Таблица_основная[[#This Row],[Первая строка массива]])</f>
        <v>F$178</v>
      </c>
      <c r="O21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10" s="90">
        <v>178</v>
      </c>
      <c r="Q210" s="90">
        <f>Таблица_основная[[#This Row],[Первая строка массива]]+43</f>
        <v>221</v>
      </c>
    </row>
    <row r="211" spans="1:17" ht="15.75" x14ac:dyDescent="0.25">
      <c r="A211" s="90">
        <v>1062</v>
      </c>
      <c r="B211" s="90">
        <v>210</v>
      </c>
      <c r="C211" s="53" t="s">
        <v>12</v>
      </c>
      <c r="D211" s="59" t="s">
        <v>155</v>
      </c>
      <c r="E211" s="55">
        <v>44927</v>
      </c>
      <c r="F211" s="59">
        <v>17</v>
      </c>
      <c r="G211" s="59">
        <v>15</v>
      </c>
      <c r="H211" s="63" t="s">
        <v>98</v>
      </c>
      <c r="I211" s="59">
        <v>24</v>
      </c>
      <c r="J211" s="63" t="s">
        <v>104</v>
      </c>
      <c r="K211" s="69">
        <v>209.5</v>
      </c>
      <c r="L211" s="154">
        <v>29</v>
      </c>
      <c r="M21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1" s="89" t="str">
        <f>CONCATENATE("F","$",Таблица_основная[[#This Row],[Первая строка массива]])</f>
        <v>F$1058</v>
      </c>
      <c r="O21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11" s="90">
        <v>1058</v>
      </c>
      <c r="Q211" s="90">
        <f>Таблица_основная[[#This Row],[Первая строка массива]]+43</f>
        <v>1101</v>
      </c>
    </row>
    <row r="212" spans="1:17" ht="15.75" x14ac:dyDescent="0.25">
      <c r="A212" s="90">
        <v>1590</v>
      </c>
      <c r="B212" s="90">
        <v>211</v>
      </c>
      <c r="C212" s="53" t="s">
        <v>12</v>
      </c>
      <c r="D212" s="59" t="s">
        <v>164</v>
      </c>
      <c r="E212" s="55">
        <v>44927</v>
      </c>
      <c r="F212" s="59">
        <v>55652</v>
      </c>
      <c r="G212" s="59">
        <v>35</v>
      </c>
      <c r="H212" s="63" t="s">
        <v>98</v>
      </c>
      <c r="I212" s="59">
        <v>131655.9</v>
      </c>
      <c r="J212" s="63" t="s">
        <v>104</v>
      </c>
      <c r="K212" s="71">
        <v>1645476.7</v>
      </c>
      <c r="L212" s="155">
        <v>29</v>
      </c>
      <c r="M21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2" s="89" t="str">
        <f>CONCATENATE("F","$",Таблица_основная[[#This Row],[Первая строка массива]])</f>
        <v>F$1586</v>
      </c>
      <c r="O21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12" s="90">
        <v>1586</v>
      </c>
      <c r="Q212" s="90">
        <f>Таблица_основная[[#This Row],[Первая строка массива]]+43</f>
        <v>1629</v>
      </c>
    </row>
    <row r="213" spans="1:17" ht="15.75" x14ac:dyDescent="0.25">
      <c r="A213" s="90">
        <v>1106</v>
      </c>
      <c r="B213" s="90">
        <v>212</v>
      </c>
      <c r="C213" s="53" t="s">
        <v>12</v>
      </c>
      <c r="D213" s="59" t="s">
        <v>156</v>
      </c>
      <c r="E213" s="55">
        <v>44927</v>
      </c>
      <c r="F213" s="146">
        <v>0.3</v>
      </c>
      <c r="G213" s="59">
        <v>2</v>
      </c>
      <c r="H213" s="63" t="s">
        <v>98</v>
      </c>
      <c r="I213" s="146">
        <v>0.2</v>
      </c>
      <c r="J213" s="63" t="s">
        <v>104</v>
      </c>
      <c r="K213" s="66">
        <v>1E-3</v>
      </c>
      <c r="L213" s="154">
        <v>29</v>
      </c>
      <c r="M21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213" s="89" t="str">
        <f>CONCATENATE("F","$",Таблица_основная[[#This Row],[Первая строка массива]])</f>
        <v>F$1102</v>
      </c>
      <c r="O21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13" s="90">
        <v>1102</v>
      </c>
      <c r="Q213" s="90">
        <f>Таблица_основная[[#This Row],[Первая строка массива]]+43</f>
        <v>1145</v>
      </c>
    </row>
    <row r="214" spans="1:17" ht="15.75" x14ac:dyDescent="0.25">
      <c r="A214" s="90">
        <v>842</v>
      </c>
      <c r="B214" s="90">
        <v>213</v>
      </c>
      <c r="C214" s="53" t="s">
        <v>12</v>
      </c>
      <c r="D214" s="59" t="s">
        <v>165</v>
      </c>
      <c r="E214" s="55">
        <v>44927</v>
      </c>
      <c r="F214" s="59">
        <v>56</v>
      </c>
      <c r="G214" s="59">
        <v>26</v>
      </c>
      <c r="H214" s="63" t="s">
        <v>98</v>
      </c>
      <c r="I214" s="59">
        <v>147.19999999999999</v>
      </c>
      <c r="J214" s="63" t="s">
        <v>104</v>
      </c>
      <c r="K214" s="70">
        <v>2015</v>
      </c>
      <c r="L214" s="154">
        <v>29</v>
      </c>
      <c r="M21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4" s="89" t="str">
        <f>CONCATENATE("F","$",Таблица_основная[[#This Row],[Первая строка массива]])</f>
        <v>F$838</v>
      </c>
      <c r="O21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14" s="90">
        <v>838</v>
      </c>
      <c r="Q214" s="90">
        <f>Таблица_основная[[#This Row],[Первая строка массива]]+43</f>
        <v>881</v>
      </c>
    </row>
    <row r="215" spans="1:17" ht="15.75" x14ac:dyDescent="0.25">
      <c r="A215" s="90">
        <v>1634</v>
      </c>
      <c r="B215" s="90">
        <v>214</v>
      </c>
      <c r="C215" s="53" t="s">
        <v>12</v>
      </c>
      <c r="D215" s="59" t="s">
        <v>166</v>
      </c>
      <c r="E215" s="55">
        <v>44927</v>
      </c>
      <c r="F215" s="59">
        <v>920</v>
      </c>
      <c r="G215" s="59">
        <v>32</v>
      </c>
      <c r="H215" s="63" t="s">
        <v>98</v>
      </c>
      <c r="I215" s="59">
        <v>4235.8999999999996</v>
      </c>
      <c r="J215" s="63" t="s">
        <v>104</v>
      </c>
      <c r="K215" s="70">
        <v>45809.4</v>
      </c>
      <c r="L215" s="154">
        <v>29</v>
      </c>
      <c r="M21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5" s="89" t="str">
        <f>CONCATENATE("F","$",Таблица_основная[[#This Row],[Первая строка массива]])</f>
        <v>F$1630</v>
      </c>
      <c r="O21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15" s="90">
        <v>1630</v>
      </c>
      <c r="Q215" s="90">
        <f>Таблица_основная[[#This Row],[Первая строка массива]]+43</f>
        <v>1673</v>
      </c>
    </row>
    <row r="216" spans="1:17" ht="15.75" x14ac:dyDescent="0.25">
      <c r="A216" s="90">
        <v>886</v>
      </c>
      <c r="B216" s="90">
        <v>215</v>
      </c>
      <c r="C216" s="53" t="s">
        <v>12</v>
      </c>
      <c r="D216" s="59" t="s">
        <v>157</v>
      </c>
      <c r="E216" s="55">
        <v>44927</v>
      </c>
      <c r="F216" s="59">
        <v>993</v>
      </c>
      <c r="G216" s="59">
        <v>32</v>
      </c>
      <c r="H216" s="63" t="s">
        <v>98</v>
      </c>
      <c r="I216" s="59">
        <v>4407.1000000000004</v>
      </c>
      <c r="J216" s="63" t="s">
        <v>104</v>
      </c>
      <c r="K216" s="67">
        <v>48033.8</v>
      </c>
      <c r="L216" s="155">
        <v>29</v>
      </c>
      <c r="M2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6" s="89" t="str">
        <f>CONCATENATE("F","$",Таблица_основная[[#This Row],[Первая строка массива]])</f>
        <v>F$882</v>
      </c>
      <c r="O21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16" s="90">
        <v>882</v>
      </c>
      <c r="Q216" s="90">
        <f>Таблица_основная[[#This Row],[Первая строка массива]]+43</f>
        <v>925</v>
      </c>
    </row>
    <row r="217" spans="1:17" ht="15.75" x14ac:dyDescent="0.25">
      <c r="A217" s="90">
        <v>1238</v>
      </c>
      <c r="B217" s="90">
        <v>216</v>
      </c>
      <c r="C217" s="53" t="s">
        <v>12</v>
      </c>
      <c r="D217" s="59" t="s">
        <v>71</v>
      </c>
      <c r="E217" s="55">
        <v>44927</v>
      </c>
      <c r="F217" s="146">
        <v>17.8</v>
      </c>
      <c r="G217" s="59">
        <v>22</v>
      </c>
      <c r="H217" s="63" t="s">
        <v>98</v>
      </c>
      <c r="I217" s="146">
        <v>33.5</v>
      </c>
      <c r="J217" s="63" t="s">
        <v>104</v>
      </c>
      <c r="K217" s="67">
        <v>29.2</v>
      </c>
      <c r="L217" s="155">
        <v>29</v>
      </c>
      <c r="M2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7" s="89" t="str">
        <f>CONCATENATE("F","$",Таблица_основная[[#This Row],[Первая строка массива]])</f>
        <v>F$1234</v>
      </c>
      <c r="O21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17" s="90">
        <v>1234</v>
      </c>
      <c r="Q217" s="90">
        <f>Таблица_основная[[#This Row],[Первая строка массива]]+43</f>
        <v>1277</v>
      </c>
    </row>
    <row r="218" spans="1:17" ht="15.75" x14ac:dyDescent="0.25">
      <c r="A218" s="90">
        <v>1150</v>
      </c>
      <c r="B218" s="90">
        <v>217</v>
      </c>
      <c r="C218" s="53" t="s">
        <v>12</v>
      </c>
      <c r="D218" s="59" t="s">
        <v>158</v>
      </c>
      <c r="E218" s="55">
        <v>44927</v>
      </c>
      <c r="F218" s="59">
        <v>85</v>
      </c>
      <c r="G218" s="59">
        <v>30</v>
      </c>
      <c r="H218" s="63" t="s">
        <v>98</v>
      </c>
      <c r="I218" s="59">
        <v>183.4</v>
      </c>
      <c r="J218" s="63" t="s">
        <v>104</v>
      </c>
      <c r="K218" s="67">
        <v>2563.9</v>
      </c>
      <c r="L218" s="155">
        <v>29</v>
      </c>
      <c r="M2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8" s="89" t="str">
        <f>CONCATENATE("F","$",Таблица_основная[[#This Row],[Первая строка массива]])</f>
        <v>F$1146</v>
      </c>
      <c r="O21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18" s="90">
        <v>1146</v>
      </c>
      <c r="Q218" s="90">
        <f>Таблица_основная[[#This Row],[Первая строка массива]]+43</f>
        <v>1189</v>
      </c>
    </row>
    <row r="219" spans="1:17" ht="15.75" x14ac:dyDescent="0.25">
      <c r="A219" s="90">
        <v>974</v>
      </c>
      <c r="B219" s="90">
        <v>218</v>
      </c>
      <c r="C219" s="53" t="s">
        <v>12</v>
      </c>
      <c r="D219" s="91" t="s">
        <v>85</v>
      </c>
      <c r="E219" s="55">
        <v>44927</v>
      </c>
      <c r="F219" s="93">
        <v>0.83</v>
      </c>
      <c r="G219" s="90">
        <v>3</v>
      </c>
      <c r="H219" s="63" t="s">
        <v>98</v>
      </c>
      <c r="I219" s="137">
        <v>0</v>
      </c>
      <c r="J219" s="63" t="s">
        <v>104</v>
      </c>
      <c r="K219" s="140" t="s">
        <v>178</v>
      </c>
      <c r="L219" s="156">
        <v>29</v>
      </c>
      <c r="M2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19" s="89" t="str">
        <f>CONCATENATE("F","$",Таблица_основная[[#This Row],[Первая строка массива]])</f>
        <v>F$970</v>
      </c>
      <c r="O21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19" s="90">
        <v>970</v>
      </c>
      <c r="Q219" s="90">
        <f>Таблица_основная[[#This Row],[Первая строка массива]]+43</f>
        <v>1013</v>
      </c>
    </row>
    <row r="220" spans="1:17" ht="15.75" x14ac:dyDescent="0.25">
      <c r="A220" s="90">
        <v>1370</v>
      </c>
      <c r="B220" s="90">
        <v>219</v>
      </c>
      <c r="C220" s="53" t="s">
        <v>12</v>
      </c>
      <c r="D220" s="91" t="s">
        <v>86</v>
      </c>
      <c r="E220" s="55">
        <v>44927</v>
      </c>
      <c r="F220" s="93">
        <v>27</v>
      </c>
      <c r="G220" s="90">
        <v>11</v>
      </c>
      <c r="H220" s="63" t="s">
        <v>98</v>
      </c>
      <c r="I220" s="93">
        <v>28.3</v>
      </c>
      <c r="J220" s="63" t="s">
        <v>104</v>
      </c>
      <c r="K220" s="67" t="s">
        <v>178</v>
      </c>
      <c r="L220" s="155">
        <v>29</v>
      </c>
      <c r="M2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220" s="89" t="str">
        <f>CONCATENATE("F","$",Таблица_основная[[#This Row],[Первая строка массива]])</f>
        <v>F$1366</v>
      </c>
      <c r="O22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220" s="90">
        <v>1366</v>
      </c>
      <c r="Q220" s="90">
        <f>Таблица_основная[[#This Row],[Первая строка массива]]+43</f>
        <v>1409</v>
      </c>
    </row>
    <row r="221" spans="1:17" ht="15.75" x14ac:dyDescent="0.25">
      <c r="A221" s="90">
        <v>1414</v>
      </c>
      <c r="B221" s="90">
        <v>220</v>
      </c>
      <c r="C221" s="53" t="s">
        <v>12</v>
      </c>
      <c r="D221" s="144" t="s">
        <v>159</v>
      </c>
      <c r="E221" s="55">
        <v>44927</v>
      </c>
      <c r="F221" s="93">
        <v>27</v>
      </c>
      <c r="G221" s="90">
        <v>11</v>
      </c>
      <c r="H221" s="63" t="s">
        <v>98</v>
      </c>
      <c r="I221" s="93">
        <v>39.1</v>
      </c>
      <c r="J221" s="63" t="s">
        <v>104</v>
      </c>
      <c r="K221" s="67" t="s">
        <v>178</v>
      </c>
      <c r="L221" s="155">
        <v>29</v>
      </c>
      <c r="M2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1" s="89" t="str">
        <f>CONCATENATE("F","$",Таблица_основная[[#This Row],[Первая строка массива]])</f>
        <v>F$1410</v>
      </c>
      <c r="O22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221" s="90">
        <v>1410</v>
      </c>
      <c r="Q221" s="90">
        <f>Таблица_основная[[#This Row],[Первая строка массива]]+43</f>
        <v>1453</v>
      </c>
    </row>
    <row r="222" spans="1:17" ht="15.75" x14ac:dyDescent="0.25">
      <c r="A222" s="90">
        <v>1502</v>
      </c>
      <c r="B222" s="90">
        <v>221</v>
      </c>
      <c r="C222" s="53" t="s">
        <v>12</v>
      </c>
      <c r="D222" s="144" t="s">
        <v>89</v>
      </c>
      <c r="E222" s="55">
        <v>44927</v>
      </c>
      <c r="F222" s="150">
        <v>21</v>
      </c>
      <c r="G222" s="90">
        <v>29</v>
      </c>
      <c r="H222" s="63" t="s">
        <v>98</v>
      </c>
      <c r="I222" s="150">
        <v>43.2</v>
      </c>
      <c r="J222" s="63" t="s">
        <v>104</v>
      </c>
      <c r="K222" s="67">
        <v>39.299999999999997</v>
      </c>
      <c r="L222" s="155">
        <v>29</v>
      </c>
      <c r="M2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222" s="89" t="str">
        <f>CONCATENATE("F","$",Таблица_основная[[#This Row],[Первая строка массива]])</f>
        <v>F$1498</v>
      </c>
      <c r="O22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222" s="90">
        <v>1498</v>
      </c>
      <c r="Q222" s="90">
        <f>Таблица_основная[[#This Row],[Первая строка массива]]+43</f>
        <v>1541</v>
      </c>
    </row>
    <row r="223" spans="1:17" ht="15.75" x14ac:dyDescent="0.25">
      <c r="A223" s="90">
        <v>1458</v>
      </c>
      <c r="B223" s="90">
        <v>222</v>
      </c>
      <c r="C223" s="53" t="s">
        <v>12</v>
      </c>
      <c r="D223" s="144" t="s">
        <v>90</v>
      </c>
      <c r="E223" s="55">
        <v>44927</v>
      </c>
      <c r="F223" s="150">
        <v>0</v>
      </c>
      <c r="G223" s="90">
        <v>8</v>
      </c>
      <c r="H223" s="63" t="s">
        <v>98</v>
      </c>
      <c r="I223" s="150">
        <v>2.2000000000000002</v>
      </c>
      <c r="J223" s="63" t="s">
        <v>104</v>
      </c>
      <c r="K223" s="67">
        <v>31.5</v>
      </c>
      <c r="L223" s="155">
        <v>29</v>
      </c>
      <c r="M22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23" s="89" t="str">
        <f>CONCATENATE("F","$",Таблица_основная[[#This Row],[Первая строка массива]])</f>
        <v>F$1454</v>
      </c>
      <c r="O22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223" s="90">
        <v>1454</v>
      </c>
      <c r="Q223" s="90">
        <f>Таблица_основная[[#This Row],[Первая строка массива]]+43</f>
        <v>1497</v>
      </c>
    </row>
    <row r="224" spans="1:17" ht="15.75" x14ac:dyDescent="0.25">
      <c r="A224" s="90">
        <v>1546</v>
      </c>
      <c r="B224" s="90">
        <v>223</v>
      </c>
      <c r="C224" s="53" t="s">
        <v>12</v>
      </c>
      <c r="D224" s="144" t="s">
        <v>160</v>
      </c>
      <c r="E224" s="55">
        <v>44927</v>
      </c>
      <c r="F224" s="150">
        <v>0.3</v>
      </c>
      <c r="G224" s="90">
        <v>7</v>
      </c>
      <c r="H224" s="63" t="s">
        <v>98</v>
      </c>
      <c r="I224" s="150">
        <v>0</v>
      </c>
      <c r="J224" s="63" t="s">
        <v>104</v>
      </c>
      <c r="K224" s="140" t="s">
        <v>178</v>
      </c>
      <c r="L224" s="156">
        <v>29</v>
      </c>
      <c r="M2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24" s="89" t="str">
        <f>CONCATENATE("F","$",Таблица_основная[[#This Row],[Первая строка массива]])</f>
        <v>F$1542</v>
      </c>
      <c r="O22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224" s="90">
        <v>1542</v>
      </c>
      <c r="Q224" s="90">
        <f>Таблица_основная[[#This Row],[Первая строка массива]]+43</f>
        <v>1585</v>
      </c>
    </row>
    <row r="225" spans="1:17" ht="15.75" x14ac:dyDescent="0.25">
      <c r="A225" s="90">
        <v>1282</v>
      </c>
      <c r="B225" s="90">
        <v>224</v>
      </c>
      <c r="C225" s="53" t="s">
        <v>12</v>
      </c>
      <c r="D225" s="144" t="s">
        <v>161</v>
      </c>
      <c r="E225" s="55">
        <v>44927</v>
      </c>
      <c r="F225" s="148">
        <v>0.5</v>
      </c>
      <c r="G225" s="90">
        <v>1</v>
      </c>
      <c r="H225" s="63" t="s">
        <v>98</v>
      </c>
      <c r="I225" s="148">
        <v>0.2</v>
      </c>
      <c r="J225" s="63" t="s">
        <v>104</v>
      </c>
      <c r="K225" s="67" t="s">
        <v>178</v>
      </c>
      <c r="L225" s="155">
        <v>29</v>
      </c>
      <c r="M2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5" s="89" t="str">
        <f>CONCATENATE("F","$",Таблица_основная[[#This Row],[Первая строка массива]])</f>
        <v>F$1278</v>
      </c>
      <c r="O22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225" s="90">
        <v>1278</v>
      </c>
      <c r="Q225" s="90">
        <f>Таблица_основная[[#This Row],[Первая строка массива]]+43</f>
        <v>1321</v>
      </c>
    </row>
    <row r="226" spans="1:17" ht="15.75" x14ac:dyDescent="0.25">
      <c r="A226" s="90">
        <v>1326</v>
      </c>
      <c r="B226" s="90">
        <v>225</v>
      </c>
      <c r="C226" s="53" t="s">
        <v>12</v>
      </c>
      <c r="D226" s="144" t="s">
        <v>94</v>
      </c>
      <c r="E226" s="55">
        <v>44927</v>
      </c>
      <c r="F226" s="148">
        <v>0.4</v>
      </c>
      <c r="G226" s="90">
        <v>3</v>
      </c>
      <c r="H226" s="63" t="s">
        <v>98</v>
      </c>
      <c r="I226" s="148">
        <v>0.5</v>
      </c>
      <c r="J226" s="63" t="s">
        <v>104</v>
      </c>
      <c r="K226" s="67">
        <v>0.2</v>
      </c>
      <c r="L226" s="155">
        <v>29</v>
      </c>
      <c r="M2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226" s="89" t="str">
        <f>CONCATENATE("F","$",Таблица_основная[[#This Row],[Первая строка массива]])</f>
        <v>F$1322</v>
      </c>
      <c r="O22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226" s="90">
        <v>1322</v>
      </c>
      <c r="Q226" s="90">
        <f>Таблица_основная[[#This Row],[Первая строка массива]]+43</f>
        <v>1365</v>
      </c>
    </row>
    <row r="227" spans="1:17" ht="15.75" x14ac:dyDescent="0.25">
      <c r="A227" s="90">
        <v>1194</v>
      </c>
      <c r="B227" s="90">
        <v>226</v>
      </c>
      <c r="C227" s="53" t="s">
        <v>12</v>
      </c>
      <c r="D227" s="54" t="s">
        <v>162</v>
      </c>
      <c r="E227" s="55">
        <v>44927</v>
      </c>
      <c r="F227" s="56">
        <v>1.5</v>
      </c>
      <c r="G227" s="59">
        <v>7</v>
      </c>
      <c r="H227" s="63" t="s">
        <v>98</v>
      </c>
      <c r="I227" s="56">
        <v>1.4</v>
      </c>
      <c r="J227" s="63" t="s">
        <v>104</v>
      </c>
      <c r="K227" s="67">
        <v>1.6</v>
      </c>
      <c r="L227" s="155">
        <v>29</v>
      </c>
      <c r="M2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27" s="89" t="str">
        <f>CONCATENATE("F","$",Таблица_основная[[#This Row],[Первая строка массива]])</f>
        <v>F$1190</v>
      </c>
      <c r="O22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227" s="90">
        <v>1190</v>
      </c>
      <c r="Q227" s="90">
        <f>Таблица_основная[[#This Row],[Первая строка массива]]+43</f>
        <v>1233</v>
      </c>
    </row>
    <row r="228" spans="1:17" ht="15.75" x14ac:dyDescent="0.25">
      <c r="A228" s="90">
        <v>930</v>
      </c>
      <c r="B228" s="90">
        <v>227</v>
      </c>
      <c r="C228" s="53" t="s">
        <v>12</v>
      </c>
      <c r="D228" s="54" t="s">
        <v>83</v>
      </c>
      <c r="E228" s="55">
        <v>44927</v>
      </c>
      <c r="F228" s="149">
        <v>0</v>
      </c>
      <c r="G228" s="96">
        <v>6</v>
      </c>
      <c r="H228" s="63" t="s">
        <v>98</v>
      </c>
      <c r="I228" s="149">
        <v>1.1000000000000001</v>
      </c>
      <c r="J228" s="63" t="s">
        <v>104</v>
      </c>
      <c r="K228" s="67">
        <v>32.1</v>
      </c>
      <c r="L228" s="155">
        <v>29</v>
      </c>
      <c r="M2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228" s="89" t="str">
        <f>CONCATENATE("F","$",Таблица_основная[[#This Row],[Первая строка массива]])</f>
        <v>F$926</v>
      </c>
      <c r="O22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228" s="90">
        <v>926</v>
      </c>
      <c r="Q228" s="90">
        <f>Таблица_основная[[#This Row],[Первая строка массива]]+43</f>
        <v>969</v>
      </c>
    </row>
    <row r="229" spans="1:17" ht="15.75" x14ac:dyDescent="0.25">
      <c r="A229" s="90">
        <v>1018</v>
      </c>
      <c r="B229" s="90">
        <v>228</v>
      </c>
      <c r="C229" s="53" t="s">
        <v>12</v>
      </c>
      <c r="D229" s="59" t="s">
        <v>163</v>
      </c>
      <c r="E229" s="55">
        <v>44927</v>
      </c>
      <c r="F229" s="94">
        <v>100</v>
      </c>
      <c r="G229" s="96">
        <v>1</v>
      </c>
      <c r="H229" s="63" t="s">
        <v>98</v>
      </c>
      <c r="I229" s="94">
        <v>99.5</v>
      </c>
      <c r="J229" s="63" t="s">
        <v>104</v>
      </c>
      <c r="K229" s="67" t="s">
        <v>178</v>
      </c>
      <c r="L229" s="155">
        <v>29</v>
      </c>
      <c r="M2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229" s="89" t="str">
        <f>CONCATENATE("F","$",Таблица_основная[[#This Row],[Первая строка массива]])</f>
        <v>F$1014</v>
      </c>
      <c r="O22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229" s="90">
        <v>1014</v>
      </c>
      <c r="Q229" s="90">
        <f>Таблица_основная[[#This Row],[Первая строка массива]]+43</f>
        <v>1057</v>
      </c>
    </row>
    <row r="230" spans="1:17" ht="15.75" x14ac:dyDescent="0.25">
      <c r="A230" s="90">
        <v>227</v>
      </c>
      <c r="B230" s="90">
        <v>229</v>
      </c>
      <c r="C230" s="53" t="s">
        <v>2</v>
      </c>
      <c r="D230" s="59" t="s">
        <v>155</v>
      </c>
      <c r="E230" s="55">
        <v>44562</v>
      </c>
      <c r="F230" s="59">
        <v>33</v>
      </c>
      <c r="G230" s="59">
        <v>3</v>
      </c>
      <c r="H230" s="63" t="s">
        <v>97</v>
      </c>
      <c r="I230" s="59">
        <v>24.3</v>
      </c>
      <c r="J230" s="63" t="s">
        <v>103</v>
      </c>
      <c r="K230" s="72">
        <v>235.1</v>
      </c>
      <c r="L230" s="154">
        <v>6</v>
      </c>
      <c r="M230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230" s="89" t="str">
        <f>CONCATENATE("F","$",Таблица_основная[[#This Row],[Первая строка массива]])</f>
        <v>F$222</v>
      </c>
      <c r="O23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230" s="90">
        <v>222</v>
      </c>
      <c r="Q230" s="90">
        <f>Таблица_основная[[#This Row],[Первая строка массива]]+43</f>
        <v>265</v>
      </c>
    </row>
    <row r="231" spans="1:17" ht="15.75" x14ac:dyDescent="0.25">
      <c r="A231" s="90">
        <v>755</v>
      </c>
      <c r="B231" s="90">
        <v>230</v>
      </c>
      <c r="C231" s="53" t="s">
        <v>2</v>
      </c>
      <c r="D231" s="59" t="s">
        <v>164</v>
      </c>
      <c r="E231" s="55">
        <v>44562</v>
      </c>
      <c r="F231" s="59">
        <v>206108</v>
      </c>
      <c r="G231" s="59">
        <v>4</v>
      </c>
      <c r="H231" s="63" t="s">
        <v>97</v>
      </c>
      <c r="I231" s="59">
        <v>116149</v>
      </c>
      <c r="J231" s="63" t="s">
        <v>103</v>
      </c>
      <c r="K231" s="73">
        <v>1712442.1</v>
      </c>
      <c r="L231" s="154">
        <v>6</v>
      </c>
      <c r="M23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1" s="89" t="str">
        <f>CONCATENATE("F","$",Таблица_основная[[#This Row],[Первая строка массива]])</f>
        <v>F$750</v>
      </c>
      <c r="O23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231" s="90">
        <v>750</v>
      </c>
      <c r="Q231" s="90">
        <f>Таблица_основная[[#This Row],[Первая строка массива]]+43</f>
        <v>793</v>
      </c>
    </row>
    <row r="232" spans="1:17" ht="15.75" x14ac:dyDescent="0.25">
      <c r="A232" s="90">
        <v>271</v>
      </c>
      <c r="B232" s="90">
        <v>231</v>
      </c>
      <c r="C232" s="53" t="s">
        <v>2</v>
      </c>
      <c r="D232" s="59" t="s">
        <v>156</v>
      </c>
      <c r="E232" s="55">
        <v>44562</v>
      </c>
      <c r="F232" s="146">
        <v>0.2</v>
      </c>
      <c r="G232" s="59">
        <v>3</v>
      </c>
      <c r="H232" s="63" t="s">
        <v>97</v>
      </c>
      <c r="I232" s="146">
        <v>0.2</v>
      </c>
      <c r="J232" s="63" t="s">
        <v>103</v>
      </c>
      <c r="K232" s="67">
        <v>2E-3</v>
      </c>
      <c r="L232" s="155">
        <v>6</v>
      </c>
      <c r="M2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32" s="89" t="str">
        <f>CONCATENATE("F","$",Таблица_основная[[#This Row],[Первая строка массива]])</f>
        <v>F$266</v>
      </c>
      <c r="O23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232" s="90">
        <v>266</v>
      </c>
      <c r="Q232" s="90">
        <f>Таблица_основная[[#This Row],[Первая строка массива]]+43</f>
        <v>309</v>
      </c>
    </row>
    <row r="233" spans="1:17" ht="15.75" x14ac:dyDescent="0.25">
      <c r="A233" s="90">
        <v>7</v>
      </c>
      <c r="B233" s="90">
        <v>232</v>
      </c>
      <c r="C233" s="53" t="s">
        <v>2</v>
      </c>
      <c r="D233" s="59" t="s">
        <v>165</v>
      </c>
      <c r="E233" s="98">
        <v>44562</v>
      </c>
      <c r="F233" s="97">
        <v>217</v>
      </c>
      <c r="G233" s="97">
        <v>5</v>
      </c>
      <c r="H233" s="63" t="s">
        <v>97</v>
      </c>
      <c r="I233" s="59">
        <v>154.69999999999999</v>
      </c>
      <c r="J233" s="63" t="s">
        <v>103</v>
      </c>
      <c r="K233" s="74">
        <v>2237.9</v>
      </c>
      <c r="L233" s="154">
        <v>6</v>
      </c>
      <c r="M23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3" s="89" t="str">
        <f>CONCATENATE("F","$",Таблица_основная[[#This Row],[Первая строка массива]])</f>
        <v>F$2</v>
      </c>
      <c r="O23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233" s="90">
        <v>2</v>
      </c>
      <c r="Q233" s="90">
        <f>Таблица_основная[[#This Row],[Первая строка массива]]+43</f>
        <v>45</v>
      </c>
    </row>
    <row r="234" spans="1:17" ht="15.75" x14ac:dyDescent="0.25">
      <c r="A234" s="90">
        <v>799</v>
      </c>
      <c r="B234" s="90">
        <v>233</v>
      </c>
      <c r="C234" s="53" t="s">
        <v>2</v>
      </c>
      <c r="D234" s="59" t="s">
        <v>166</v>
      </c>
      <c r="E234" s="55">
        <v>44562</v>
      </c>
      <c r="F234" s="59">
        <v>3616</v>
      </c>
      <c r="G234" s="59">
        <v>7</v>
      </c>
      <c r="H234" s="63" t="s">
        <v>97</v>
      </c>
      <c r="I234" s="59">
        <v>3901.3</v>
      </c>
      <c r="J234" s="63" t="s">
        <v>103</v>
      </c>
      <c r="K234" s="74">
        <v>44096.6</v>
      </c>
      <c r="L234" s="154">
        <v>6</v>
      </c>
      <c r="M23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4" s="89" t="str">
        <f>CONCATENATE("F","$",Таблица_основная[[#This Row],[Первая строка массива]])</f>
        <v>F$794</v>
      </c>
      <c r="O23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234" s="90">
        <v>794</v>
      </c>
      <c r="Q234" s="90">
        <f>Таблица_основная[[#This Row],[Первая строка массива]]+43</f>
        <v>837</v>
      </c>
    </row>
    <row r="235" spans="1:17" ht="15.75" x14ac:dyDescent="0.25">
      <c r="A235" s="90">
        <v>51</v>
      </c>
      <c r="B235" s="90">
        <v>234</v>
      </c>
      <c r="C235" s="53" t="s">
        <v>2</v>
      </c>
      <c r="D235" s="59" t="s">
        <v>157</v>
      </c>
      <c r="E235" s="55">
        <v>44562</v>
      </c>
      <c r="F235" s="59">
        <v>3866</v>
      </c>
      <c r="G235" s="59">
        <v>7</v>
      </c>
      <c r="H235" s="63" t="s">
        <v>97</v>
      </c>
      <c r="I235" s="59">
        <v>4080.4</v>
      </c>
      <c r="J235" s="63" t="s">
        <v>103</v>
      </c>
      <c r="K235" s="68">
        <v>46569.599999999999</v>
      </c>
      <c r="L235" s="155">
        <v>6</v>
      </c>
      <c r="M2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5" s="89" t="str">
        <f>CONCATENATE("F","$",Таблица_основная[[#This Row],[Первая строка массива]])</f>
        <v>F$46</v>
      </c>
      <c r="O23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235" s="90">
        <v>46</v>
      </c>
      <c r="Q235" s="90">
        <f>Таблица_основная[[#This Row],[Первая строка массива]]+43</f>
        <v>89</v>
      </c>
    </row>
    <row r="236" spans="1:17" ht="15.75" x14ac:dyDescent="0.25">
      <c r="A236" s="90">
        <v>403</v>
      </c>
      <c r="B236" s="90">
        <v>235</v>
      </c>
      <c r="C236" s="53" t="s">
        <v>2</v>
      </c>
      <c r="D236" s="59" t="s">
        <v>71</v>
      </c>
      <c r="E236" s="55">
        <v>44562</v>
      </c>
      <c r="F236" s="146">
        <v>18.8</v>
      </c>
      <c r="G236" s="59">
        <v>14</v>
      </c>
      <c r="H236" s="63" t="s">
        <v>97</v>
      </c>
      <c r="I236" s="146">
        <v>35.1</v>
      </c>
      <c r="J236" s="63" t="s">
        <v>103</v>
      </c>
      <c r="K236" s="67">
        <v>27.2</v>
      </c>
      <c r="L236" s="155">
        <v>6</v>
      </c>
      <c r="M2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6" s="89" t="str">
        <f>CONCATENATE("F","$",Таблица_основная[[#This Row],[Первая строка массива]])</f>
        <v>F$398</v>
      </c>
      <c r="O23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236" s="90">
        <v>398</v>
      </c>
      <c r="Q236" s="90">
        <f>Таблица_основная[[#This Row],[Первая строка массива]]+43</f>
        <v>441</v>
      </c>
    </row>
    <row r="237" spans="1:17" ht="15.75" x14ac:dyDescent="0.25">
      <c r="A237" s="90">
        <v>315</v>
      </c>
      <c r="B237" s="90">
        <v>236</v>
      </c>
      <c r="C237" s="53" t="s">
        <v>2</v>
      </c>
      <c r="D237" s="59" t="s">
        <v>158</v>
      </c>
      <c r="E237" s="55">
        <v>44562</v>
      </c>
      <c r="F237" s="59">
        <v>319</v>
      </c>
      <c r="G237" s="59">
        <v>5</v>
      </c>
      <c r="H237" s="63" t="s">
        <v>97</v>
      </c>
      <c r="I237" s="59">
        <v>225.2</v>
      </c>
      <c r="J237" s="63" t="s">
        <v>103</v>
      </c>
      <c r="K237" s="67">
        <v>2573.6</v>
      </c>
      <c r="L237" s="155">
        <v>6</v>
      </c>
      <c r="M2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7" s="89" t="str">
        <f>CONCATENATE("F","$",Таблица_основная[[#This Row],[Первая строка массива]])</f>
        <v>F$310</v>
      </c>
      <c r="O23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237" s="90">
        <v>310</v>
      </c>
      <c r="Q237" s="90">
        <f>Таблица_основная[[#This Row],[Первая строка массива]]+43</f>
        <v>353</v>
      </c>
    </row>
    <row r="238" spans="1:17" ht="15.75" x14ac:dyDescent="0.25">
      <c r="A238" s="90">
        <v>139</v>
      </c>
      <c r="B238" s="90">
        <v>237</v>
      </c>
      <c r="C238" s="53" t="s">
        <v>2</v>
      </c>
      <c r="D238" s="91" t="s">
        <v>85</v>
      </c>
      <c r="E238" s="55">
        <v>44562</v>
      </c>
      <c r="F238" s="137">
        <v>0.76</v>
      </c>
      <c r="G238" s="90">
        <v>7</v>
      </c>
      <c r="H238" s="63" t="s">
        <v>97</v>
      </c>
      <c r="I238" s="137">
        <v>0</v>
      </c>
      <c r="J238" s="63" t="s">
        <v>103</v>
      </c>
      <c r="K238" s="140" t="s">
        <v>178</v>
      </c>
      <c r="L238" s="156">
        <v>6</v>
      </c>
      <c r="M2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8" s="89" t="str">
        <f>CONCATENATE("F","$",Таблица_основная[[#This Row],[Первая строка массива]])</f>
        <v>F$134</v>
      </c>
      <c r="O23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238" s="90">
        <v>134</v>
      </c>
      <c r="Q238" s="90">
        <f>Таблица_основная[[#This Row],[Первая строка массива]]+43</f>
        <v>177</v>
      </c>
    </row>
    <row r="239" spans="1:17" ht="15.75" x14ac:dyDescent="0.25">
      <c r="A239" s="90">
        <v>535</v>
      </c>
      <c r="B239" s="90">
        <v>238</v>
      </c>
      <c r="C239" s="53" t="s">
        <v>2</v>
      </c>
      <c r="D239" s="144" t="s">
        <v>86</v>
      </c>
      <c r="E239" s="55">
        <v>44562</v>
      </c>
      <c r="F239" s="137">
        <v>26</v>
      </c>
      <c r="G239" s="90">
        <v>10</v>
      </c>
      <c r="H239" s="63" t="s">
        <v>97</v>
      </c>
      <c r="I239" s="93">
        <v>25.4</v>
      </c>
      <c r="J239" s="63" t="s">
        <v>103</v>
      </c>
      <c r="K239" s="67" t="s">
        <v>178</v>
      </c>
      <c r="L239" s="155">
        <v>6</v>
      </c>
      <c r="M2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39" s="89" t="str">
        <f>CONCATENATE("F","$",Таблица_основная[[#This Row],[Первая строка массива]])</f>
        <v>F$530</v>
      </c>
      <c r="O23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239" s="90">
        <v>530</v>
      </c>
      <c r="Q239" s="90">
        <f>Таблица_основная[[#This Row],[Первая строка массива]]+43</f>
        <v>573</v>
      </c>
    </row>
    <row r="240" spans="1:17" ht="15.75" x14ac:dyDescent="0.25">
      <c r="A240" s="90">
        <v>579</v>
      </c>
      <c r="B240" s="90">
        <v>239</v>
      </c>
      <c r="C240" s="53" t="s">
        <v>2</v>
      </c>
      <c r="D240" s="144" t="s">
        <v>159</v>
      </c>
      <c r="E240" s="55">
        <v>44562</v>
      </c>
      <c r="F240" s="137">
        <v>79</v>
      </c>
      <c r="G240" s="90">
        <v>6</v>
      </c>
      <c r="H240" s="63" t="s">
        <v>97</v>
      </c>
      <c r="I240" s="93">
        <v>62.9</v>
      </c>
      <c r="J240" s="63" t="s">
        <v>103</v>
      </c>
      <c r="K240" s="67" t="s">
        <v>178</v>
      </c>
      <c r="L240" s="155">
        <v>6</v>
      </c>
      <c r="M2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0" s="89" t="str">
        <f>CONCATENATE("F","$",Таблица_основная[[#This Row],[Первая строка массива]])</f>
        <v>F$574</v>
      </c>
      <c r="O24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240" s="90">
        <v>574</v>
      </c>
      <c r="Q240" s="90">
        <f>Таблица_основная[[#This Row],[Первая строка массива]]+43</f>
        <v>617</v>
      </c>
    </row>
    <row r="241" spans="1:17" ht="15.75" x14ac:dyDescent="0.25">
      <c r="A241" s="90">
        <v>667</v>
      </c>
      <c r="B241" s="90">
        <v>240</v>
      </c>
      <c r="C241" s="53" t="s">
        <v>2</v>
      </c>
      <c r="D241" s="144" t="s">
        <v>89</v>
      </c>
      <c r="E241" s="55">
        <v>44562</v>
      </c>
      <c r="F241" s="137">
        <v>23</v>
      </c>
      <c r="G241" s="90">
        <v>17</v>
      </c>
      <c r="H241" s="63" t="s">
        <v>97</v>
      </c>
      <c r="I241" s="93">
        <v>32.1</v>
      </c>
      <c r="J241" s="63" t="s">
        <v>103</v>
      </c>
      <c r="K241" s="67">
        <v>35.9</v>
      </c>
      <c r="L241" s="155">
        <v>6</v>
      </c>
      <c r="M2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1" s="89" t="str">
        <f>CONCATENATE("F","$",Таблица_основная[[#This Row],[Первая строка массива]])</f>
        <v>F$662</v>
      </c>
      <c r="O24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241" s="90">
        <v>662</v>
      </c>
      <c r="Q241" s="90">
        <f>Таблица_основная[[#This Row],[Первая строка массива]]+43</f>
        <v>705</v>
      </c>
    </row>
    <row r="242" spans="1:17" ht="15.75" x14ac:dyDescent="0.25">
      <c r="A242" s="90">
        <v>623</v>
      </c>
      <c r="B242" s="90">
        <v>241</v>
      </c>
      <c r="C242" s="53" t="s">
        <v>2</v>
      </c>
      <c r="D242" s="144" t="s">
        <v>90</v>
      </c>
      <c r="E242" s="55">
        <v>44562</v>
      </c>
      <c r="F242" s="137">
        <v>25</v>
      </c>
      <c r="G242" s="90">
        <v>3</v>
      </c>
      <c r="H242" s="63" t="s">
        <v>97</v>
      </c>
      <c r="I242" s="93">
        <v>13.7</v>
      </c>
      <c r="J242" s="63" t="s">
        <v>103</v>
      </c>
      <c r="K242" s="67">
        <v>42.8</v>
      </c>
      <c r="L242" s="155">
        <v>6</v>
      </c>
      <c r="M2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242" s="89" t="str">
        <f>CONCATENATE("F","$",Таблица_основная[[#This Row],[Первая строка массива]])</f>
        <v>F$618</v>
      </c>
      <c r="O24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242" s="90">
        <v>618</v>
      </c>
      <c r="Q242" s="90">
        <f>Таблица_основная[[#This Row],[Первая строка массива]]+43</f>
        <v>661</v>
      </c>
    </row>
    <row r="243" spans="1:17" ht="15.75" x14ac:dyDescent="0.25">
      <c r="A243" s="90">
        <v>711</v>
      </c>
      <c r="B243" s="90">
        <v>242</v>
      </c>
      <c r="C243" s="53" t="s">
        <v>2</v>
      </c>
      <c r="D243" s="144" t="s">
        <v>160</v>
      </c>
      <c r="E243" s="55">
        <v>44562</v>
      </c>
      <c r="F243" s="137">
        <v>0.2</v>
      </c>
      <c r="G243" s="90">
        <v>7</v>
      </c>
      <c r="H243" s="63" t="s">
        <v>97</v>
      </c>
      <c r="I243" s="93">
        <v>0</v>
      </c>
      <c r="J243" s="63" t="s">
        <v>103</v>
      </c>
      <c r="K243" s="140" t="s">
        <v>178</v>
      </c>
      <c r="L243" s="156">
        <v>6</v>
      </c>
      <c r="M2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43" s="89" t="str">
        <f>CONCATENATE("F","$",Таблица_основная[[#This Row],[Первая строка массива]])</f>
        <v>F$706</v>
      </c>
      <c r="O24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243" s="90">
        <v>706</v>
      </c>
      <c r="Q243" s="90">
        <f>Таблица_основная[[#This Row],[Первая строка массива]]+43</f>
        <v>749</v>
      </c>
    </row>
    <row r="244" spans="1:17" ht="15.75" x14ac:dyDescent="0.25">
      <c r="A244" s="90">
        <v>447</v>
      </c>
      <c r="B244" s="90">
        <v>243</v>
      </c>
      <c r="C244" s="53" t="s">
        <v>2</v>
      </c>
      <c r="D244" s="144" t="s">
        <v>161</v>
      </c>
      <c r="E244" s="55">
        <v>44562</v>
      </c>
      <c r="F244" s="95">
        <v>0.1</v>
      </c>
      <c r="G244" s="90">
        <v>5</v>
      </c>
      <c r="H244" s="63" t="s">
        <v>97</v>
      </c>
      <c r="I244" s="93">
        <v>0.2</v>
      </c>
      <c r="J244" s="63" t="s">
        <v>103</v>
      </c>
      <c r="K244" s="67" t="s">
        <v>178</v>
      </c>
      <c r="L244" s="155">
        <v>6</v>
      </c>
      <c r="M2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244" s="89" t="str">
        <f>CONCATENATE("F","$",Таблица_основная[[#This Row],[Первая строка массива]])</f>
        <v>F$442</v>
      </c>
      <c r="O24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244" s="90">
        <v>442</v>
      </c>
      <c r="Q244" s="90">
        <f>Таблица_основная[[#This Row],[Первая строка массива]]+43</f>
        <v>485</v>
      </c>
    </row>
    <row r="245" spans="1:17" ht="15.75" x14ac:dyDescent="0.25">
      <c r="A245" s="90">
        <v>491</v>
      </c>
      <c r="B245" s="90">
        <v>244</v>
      </c>
      <c r="C245" s="53" t="s">
        <v>2</v>
      </c>
      <c r="D245" s="144" t="s">
        <v>94</v>
      </c>
      <c r="E245" s="55">
        <v>44562</v>
      </c>
      <c r="F245" s="95">
        <v>0.8</v>
      </c>
      <c r="G245" s="90">
        <v>10</v>
      </c>
      <c r="H245" s="63" t="s">
        <v>97</v>
      </c>
      <c r="I245" s="95">
        <v>0.6</v>
      </c>
      <c r="J245" s="63" t="s">
        <v>103</v>
      </c>
      <c r="K245" s="67">
        <v>0.2</v>
      </c>
      <c r="L245" s="155">
        <v>6</v>
      </c>
      <c r="M2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245" s="89" t="str">
        <f>CONCATENATE("F","$",Таблица_основная[[#This Row],[Первая строка массива]])</f>
        <v>F$486</v>
      </c>
      <c r="O24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245" s="90">
        <v>486</v>
      </c>
      <c r="Q245" s="90">
        <f>Таблица_основная[[#This Row],[Первая строка массива]]+43</f>
        <v>529</v>
      </c>
    </row>
    <row r="246" spans="1:17" ht="15.75" x14ac:dyDescent="0.25">
      <c r="A246" s="90">
        <v>359</v>
      </c>
      <c r="B246" s="90">
        <v>245</v>
      </c>
      <c r="C246" s="53" t="s">
        <v>2</v>
      </c>
      <c r="D246" s="54" t="s">
        <v>162</v>
      </c>
      <c r="E246" s="55">
        <v>44562</v>
      </c>
      <c r="F246" s="146">
        <v>1.5</v>
      </c>
      <c r="G246" s="59">
        <v>14</v>
      </c>
      <c r="H246" s="63" t="s">
        <v>97</v>
      </c>
      <c r="I246" s="59">
        <v>1.9</v>
      </c>
      <c r="J246" s="63" t="s">
        <v>103</v>
      </c>
      <c r="K246" s="67">
        <v>1.5</v>
      </c>
      <c r="L246" s="155">
        <v>6</v>
      </c>
      <c r="M2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6" s="89" t="str">
        <f>CONCATENATE("F","$",Таблица_основная[[#This Row],[Первая строка массива]])</f>
        <v>F$354</v>
      </c>
      <c r="O24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246" s="90">
        <v>354</v>
      </c>
      <c r="Q246" s="90">
        <f>Таблица_основная[[#This Row],[Первая строка массива]]+43</f>
        <v>397</v>
      </c>
    </row>
    <row r="247" spans="1:17" ht="15.75" x14ac:dyDescent="0.25">
      <c r="A247" s="90">
        <v>95</v>
      </c>
      <c r="B247" s="90">
        <v>246</v>
      </c>
      <c r="C247" s="53" t="s">
        <v>2</v>
      </c>
      <c r="D247" s="54" t="s">
        <v>83</v>
      </c>
      <c r="E247" s="55">
        <v>44562</v>
      </c>
      <c r="F247" s="92">
        <v>1</v>
      </c>
      <c r="G247" s="96">
        <v>5</v>
      </c>
      <c r="H247" s="63" t="s">
        <v>97</v>
      </c>
      <c r="I247" s="92">
        <v>1.1000000000000001</v>
      </c>
      <c r="J247" s="63" t="s">
        <v>103</v>
      </c>
      <c r="K247" s="67">
        <v>30.3</v>
      </c>
      <c r="L247" s="155">
        <v>6</v>
      </c>
      <c r="M2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7" s="89" t="str">
        <f>CONCATENATE("F","$",Таблица_основная[[#This Row],[Первая строка массива]])</f>
        <v>F$90</v>
      </c>
      <c r="O24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247" s="90">
        <v>90</v>
      </c>
      <c r="Q247" s="90">
        <f>Таблица_основная[[#This Row],[Первая строка массива]]+43</f>
        <v>133</v>
      </c>
    </row>
    <row r="248" spans="1:17" ht="15.75" x14ac:dyDescent="0.25">
      <c r="A248" s="90">
        <v>183</v>
      </c>
      <c r="B248" s="90">
        <v>247</v>
      </c>
      <c r="C248" s="53" t="s">
        <v>2</v>
      </c>
      <c r="D248" s="54" t="s">
        <v>163</v>
      </c>
      <c r="E248" s="55">
        <v>44562</v>
      </c>
      <c r="F248" s="94">
        <v>100</v>
      </c>
      <c r="G248" s="96">
        <v>1</v>
      </c>
      <c r="H248" s="63" t="s">
        <v>97</v>
      </c>
      <c r="I248" s="94">
        <v>99.2</v>
      </c>
      <c r="J248" s="63" t="s">
        <v>103</v>
      </c>
      <c r="K248" s="67" t="s">
        <v>178</v>
      </c>
      <c r="L248" s="155">
        <v>6</v>
      </c>
      <c r="M2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48" s="89" t="str">
        <f>CONCATENATE("F","$",Таблица_основная[[#This Row],[Первая строка массива]])</f>
        <v>F$178</v>
      </c>
      <c r="O24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48" s="90">
        <v>178</v>
      </c>
      <c r="Q248" s="90">
        <f>Таблица_основная[[#This Row],[Первая строка массива]]+43</f>
        <v>221</v>
      </c>
    </row>
    <row r="249" spans="1:17" ht="15.75" x14ac:dyDescent="0.25">
      <c r="A249" s="90">
        <v>1063</v>
      </c>
      <c r="B249" s="90">
        <v>248</v>
      </c>
      <c r="C249" s="53" t="s">
        <v>2</v>
      </c>
      <c r="D249" s="54" t="s">
        <v>155</v>
      </c>
      <c r="E249" s="55">
        <v>44927</v>
      </c>
      <c r="F249" s="59">
        <v>33</v>
      </c>
      <c r="G249" s="59">
        <v>3</v>
      </c>
      <c r="H249" s="63" t="s">
        <v>98</v>
      </c>
      <c r="I249" s="59">
        <v>24</v>
      </c>
      <c r="J249" s="63" t="s">
        <v>104</v>
      </c>
      <c r="K249" s="69">
        <v>209.5</v>
      </c>
      <c r="L249" s="154">
        <v>10</v>
      </c>
      <c r="M24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49" s="89" t="str">
        <f>CONCATENATE("F","$",Таблица_основная[[#This Row],[Первая строка массива]])</f>
        <v>F$1058</v>
      </c>
      <c r="O24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49" s="90">
        <v>1058</v>
      </c>
      <c r="Q249" s="90">
        <f>Таблица_основная[[#This Row],[Первая строка массива]]+43</f>
        <v>1101</v>
      </c>
    </row>
    <row r="250" spans="1:17" ht="15.75" x14ac:dyDescent="0.25">
      <c r="A250" s="90">
        <v>1591</v>
      </c>
      <c r="B250" s="90">
        <v>249</v>
      </c>
      <c r="C250" s="53" t="s">
        <v>2</v>
      </c>
      <c r="D250" s="54" t="s">
        <v>164</v>
      </c>
      <c r="E250" s="55">
        <v>44927</v>
      </c>
      <c r="F250" s="59">
        <v>205844.00000000003</v>
      </c>
      <c r="G250" s="59">
        <v>4</v>
      </c>
      <c r="H250" s="63" t="s">
        <v>98</v>
      </c>
      <c r="I250" s="59">
        <v>131655.9</v>
      </c>
      <c r="J250" s="63" t="s">
        <v>104</v>
      </c>
      <c r="K250" s="71">
        <v>1645476.7</v>
      </c>
      <c r="L250" s="155">
        <v>10</v>
      </c>
      <c r="M25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0" s="89" t="str">
        <f>CONCATENATE("F","$",Таблица_основная[[#This Row],[Первая строка массива]])</f>
        <v>F$1586</v>
      </c>
      <c r="O25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50" s="90">
        <v>1586</v>
      </c>
      <c r="Q250" s="90">
        <f>Таблица_основная[[#This Row],[Первая строка массива]]+43</f>
        <v>1629</v>
      </c>
    </row>
    <row r="251" spans="1:17" ht="15.75" x14ac:dyDescent="0.25">
      <c r="A251" s="90">
        <v>1107</v>
      </c>
      <c r="B251" s="90">
        <v>250</v>
      </c>
      <c r="C251" s="53" t="s">
        <v>2</v>
      </c>
      <c r="D251" s="54" t="s">
        <v>156</v>
      </c>
      <c r="E251" s="55">
        <v>44927</v>
      </c>
      <c r="F251" s="146">
        <v>0.2</v>
      </c>
      <c r="G251" s="59">
        <v>3</v>
      </c>
      <c r="H251" s="63" t="s">
        <v>98</v>
      </c>
      <c r="I251" s="146">
        <v>0.2</v>
      </c>
      <c r="J251" s="63" t="s">
        <v>104</v>
      </c>
      <c r="K251" s="66">
        <v>1E-3</v>
      </c>
      <c r="L251" s="154">
        <v>10</v>
      </c>
      <c r="M25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51" s="89" t="str">
        <f>CONCATENATE("F","$",Таблица_основная[[#This Row],[Первая строка массива]])</f>
        <v>F$1102</v>
      </c>
      <c r="O25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51" s="90">
        <v>1102</v>
      </c>
      <c r="Q251" s="90">
        <f>Таблица_основная[[#This Row],[Первая строка массива]]+43</f>
        <v>1145</v>
      </c>
    </row>
    <row r="252" spans="1:17" ht="15.75" x14ac:dyDescent="0.25">
      <c r="A252" s="90">
        <v>843</v>
      </c>
      <c r="B252" s="90">
        <v>251</v>
      </c>
      <c r="C252" s="53" t="s">
        <v>2</v>
      </c>
      <c r="D252" s="54" t="s">
        <v>165</v>
      </c>
      <c r="E252" s="55">
        <v>44927</v>
      </c>
      <c r="F252" s="56">
        <v>200</v>
      </c>
      <c r="G252" s="59">
        <v>6</v>
      </c>
      <c r="H252" s="63" t="s">
        <v>98</v>
      </c>
      <c r="I252" s="56">
        <v>147.19999999999999</v>
      </c>
      <c r="J252" s="63" t="s">
        <v>104</v>
      </c>
      <c r="K252" s="70">
        <v>2015</v>
      </c>
      <c r="L252" s="154">
        <v>10</v>
      </c>
      <c r="M25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2" s="89" t="str">
        <f>CONCATENATE("F","$",Таблица_основная[[#This Row],[Первая строка массива]])</f>
        <v>F$838</v>
      </c>
      <c r="O25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52" s="90">
        <v>838</v>
      </c>
      <c r="Q252" s="90">
        <f>Таблица_основная[[#This Row],[Первая строка массива]]+43</f>
        <v>881</v>
      </c>
    </row>
    <row r="253" spans="1:17" ht="15.75" x14ac:dyDescent="0.25">
      <c r="A253" s="90">
        <v>1635</v>
      </c>
      <c r="B253" s="90">
        <v>252</v>
      </c>
      <c r="C253" s="53" t="s">
        <v>2</v>
      </c>
      <c r="D253" s="54" t="s">
        <v>166</v>
      </c>
      <c r="E253" s="55">
        <v>44927</v>
      </c>
      <c r="F253" s="56">
        <v>4125</v>
      </c>
      <c r="G253" s="59">
        <v>7</v>
      </c>
      <c r="H253" s="63" t="s">
        <v>98</v>
      </c>
      <c r="I253" s="56">
        <v>4235.8999999999996</v>
      </c>
      <c r="J253" s="63" t="s">
        <v>104</v>
      </c>
      <c r="K253" s="70">
        <v>45809.4</v>
      </c>
      <c r="L253" s="154">
        <v>10</v>
      </c>
      <c r="M25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3" s="89" t="str">
        <f>CONCATENATE("F","$",Таблица_основная[[#This Row],[Первая строка массива]])</f>
        <v>F$1630</v>
      </c>
      <c r="O25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53" s="90">
        <v>1630</v>
      </c>
      <c r="Q253" s="90">
        <f>Таблица_основная[[#This Row],[Первая строка массива]]+43</f>
        <v>1673</v>
      </c>
    </row>
    <row r="254" spans="1:17" ht="15.75" x14ac:dyDescent="0.25">
      <c r="A254" s="90">
        <v>887</v>
      </c>
      <c r="B254" s="90">
        <v>253</v>
      </c>
      <c r="C254" s="53" t="s">
        <v>2</v>
      </c>
      <c r="D254" s="54" t="s">
        <v>157</v>
      </c>
      <c r="E254" s="55">
        <v>44927</v>
      </c>
      <c r="F254" s="56">
        <v>4358</v>
      </c>
      <c r="G254" s="59">
        <v>7</v>
      </c>
      <c r="H254" s="63" t="s">
        <v>98</v>
      </c>
      <c r="I254" s="56">
        <v>4407.1000000000004</v>
      </c>
      <c r="J254" s="63" t="s">
        <v>104</v>
      </c>
      <c r="K254" s="67">
        <v>48033.8</v>
      </c>
      <c r="L254" s="155">
        <v>10</v>
      </c>
      <c r="M2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4" s="89" t="str">
        <f>CONCATENATE("F","$",Таблица_основная[[#This Row],[Первая строка массива]])</f>
        <v>F$882</v>
      </c>
      <c r="O25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54" s="90">
        <v>882</v>
      </c>
      <c r="Q254" s="90">
        <f>Таблица_основная[[#This Row],[Первая строка массива]]+43</f>
        <v>925</v>
      </c>
    </row>
    <row r="255" spans="1:17" ht="15.75" x14ac:dyDescent="0.25">
      <c r="A255" s="90">
        <v>1239</v>
      </c>
      <c r="B255" s="90">
        <v>254</v>
      </c>
      <c r="C255" s="53" t="s">
        <v>2</v>
      </c>
      <c r="D255" s="54" t="s">
        <v>71</v>
      </c>
      <c r="E255" s="55">
        <v>44927</v>
      </c>
      <c r="F255" s="57">
        <v>21.2</v>
      </c>
      <c r="G255" s="59">
        <v>11</v>
      </c>
      <c r="H255" s="63" t="s">
        <v>98</v>
      </c>
      <c r="I255" s="57">
        <v>33.5</v>
      </c>
      <c r="J255" s="63" t="s">
        <v>104</v>
      </c>
      <c r="K255" s="67">
        <v>29.2</v>
      </c>
      <c r="L255" s="155">
        <v>10</v>
      </c>
      <c r="M2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5" s="89" t="str">
        <f>CONCATENATE("F","$",Таблица_основная[[#This Row],[Первая строка массива]])</f>
        <v>F$1234</v>
      </c>
      <c r="O25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55" s="90">
        <v>1234</v>
      </c>
      <c r="Q255" s="90">
        <f>Таблица_основная[[#This Row],[Первая строка массива]]+43</f>
        <v>1277</v>
      </c>
    </row>
    <row r="256" spans="1:17" ht="15.75" x14ac:dyDescent="0.25">
      <c r="A256" s="90">
        <v>1151</v>
      </c>
      <c r="B256" s="90">
        <v>255</v>
      </c>
      <c r="C256" s="53" t="s">
        <v>2</v>
      </c>
      <c r="D256" s="54" t="s">
        <v>158</v>
      </c>
      <c r="E256" s="55">
        <v>44927</v>
      </c>
      <c r="F256" s="56">
        <v>244</v>
      </c>
      <c r="G256" s="59">
        <v>6</v>
      </c>
      <c r="H256" s="63" t="s">
        <v>98</v>
      </c>
      <c r="I256" s="56">
        <v>183.4</v>
      </c>
      <c r="J256" s="63" t="s">
        <v>104</v>
      </c>
      <c r="K256" s="67">
        <v>2563.9</v>
      </c>
      <c r="L256" s="155">
        <v>10</v>
      </c>
      <c r="M2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6" s="89" t="str">
        <f>CONCATENATE("F","$",Таблица_основная[[#This Row],[Первая строка массива]])</f>
        <v>F$1146</v>
      </c>
      <c r="O25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56" s="90">
        <v>1146</v>
      </c>
      <c r="Q256" s="90">
        <f>Таблица_основная[[#This Row],[Первая строка массива]]+43</f>
        <v>1189</v>
      </c>
    </row>
    <row r="257" spans="1:17" ht="15.75" x14ac:dyDescent="0.25">
      <c r="A257" s="90">
        <v>975</v>
      </c>
      <c r="B257" s="90">
        <v>256</v>
      </c>
      <c r="C257" s="53" t="s">
        <v>2</v>
      </c>
      <c r="D257" s="144" t="s">
        <v>85</v>
      </c>
      <c r="E257" s="55">
        <v>44927</v>
      </c>
      <c r="F257" s="93">
        <v>0.61</v>
      </c>
      <c r="G257" s="90">
        <v>19</v>
      </c>
      <c r="H257" s="63" t="s">
        <v>98</v>
      </c>
      <c r="I257" s="147">
        <v>0</v>
      </c>
      <c r="J257" s="63" t="s">
        <v>104</v>
      </c>
      <c r="K257" s="140" t="s">
        <v>178</v>
      </c>
      <c r="L257" s="156">
        <v>10</v>
      </c>
      <c r="M2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7" s="89" t="str">
        <f>CONCATENATE("F","$",Таблица_основная[[#This Row],[Первая строка массива]])</f>
        <v>F$970</v>
      </c>
      <c r="O25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57" s="90">
        <v>970</v>
      </c>
      <c r="Q257" s="90">
        <f>Таблица_основная[[#This Row],[Первая строка массива]]+43</f>
        <v>1013</v>
      </c>
    </row>
    <row r="258" spans="1:17" ht="15.75" x14ac:dyDescent="0.25">
      <c r="A258" s="90">
        <v>1371</v>
      </c>
      <c r="B258" s="90">
        <v>257</v>
      </c>
      <c r="C258" s="53" t="s">
        <v>2</v>
      </c>
      <c r="D258" s="144" t="s">
        <v>86</v>
      </c>
      <c r="E258" s="55">
        <v>44927</v>
      </c>
      <c r="F258" s="150">
        <v>26</v>
      </c>
      <c r="G258" s="90">
        <v>12</v>
      </c>
      <c r="H258" s="63" t="s">
        <v>98</v>
      </c>
      <c r="I258" s="150">
        <v>28.3</v>
      </c>
      <c r="J258" s="63" t="s">
        <v>104</v>
      </c>
      <c r="K258" s="67" t="s">
        <v>178</v>
      </c>
      <c r="L258" s="155">
        <v>10</v>
      </c>
      <c r="M2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8" s="89" t="str">
        <f>CONCATENATE("F","$",Таблица_основная[[#This Row],[Первая строка массива]])</f>
        <v>F$1366</v>
      </c>
      <c r="O25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258" s="90">
        <v>1366</v>
      </c>
      <c r="Q258" s="90">
        <f>Таблица_основная[[#This Row],[Первая строка массива]]+43</f>
        <v>1409</v>
      </c>
    </row>
    <row r="259" spans="1:17" ht="15.75" x14ac:dyDescent="0.25">
      <c r="A259" s="90">
        <v>1415</v>
      </c>
      <c r="B259" s="90">
        <v>258</v>
      </c>
      <c r="C259" s="53" t="s">
        <v>2</v>
      </c>
      <c r="D259" s="144" t="s">
        <v>159</v>
      </c>
      <c r="E259" s="55">
        <v>44927</v>
      </c>
      <c r="F259" s="150">
        <v>26</v>
      </c>
      <c r="G259" s="90">
        <v>12</v>
      </c>
      <c r="H259" s="63" t="s">
        <v>98</v>
      </c>
      <c r="I259" s="150">
        <v>39.1</v>
      </c>
      <c r="J259" s="63" t="s">
        <v>104</v>
      </c>
      <c r="K259" s="67" t="s">
        <v>178</v>
      </c>
      <c r="L259" s="155">
        <v>10</v>
      </c>
      <c r="M2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59" s="89" t="str">
        <f>CONCATENATE("F","$",Таблица_основная[[#This Row],[Первая строка массива]])</f>
        <v>F$1410</v>
      </c>
      <c r="O25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259" s="90">
        <v>1410</v>
      </c>
      <c r="Q259" s="90">
        <f>Таблица_основная[[#This Row],[Первая строка массива]]+43</f>
        <v>1453</v>
      </c>
    </row>
    <row r="260" spans="1:17" ht="15.75" x14ac:dyDescent="0.25">
      <c r="A260" s="90">
        <v>1503</v>
      </c>
      <c r="B260" s="90">
        <v>259</v>
      </c>
      <c r="C260" s="53" t="s">
        <v>2</v>
      </c>
      <c r="D260" s="91" t="s">
        <v>89</v>
      </c>
      <c r="E260" s="55">
        <v>44927</v>
      </c>
      <c r="F260" s="93">
        <v>26</v>
      </c>
      <c r="G260" s="90">
        <v>25</v>
      </c>
      <c r="H260" s="63" t="s">
        <v>98</v>
      </c>
      <c r="I260" s="93">
        <v>43.2</v>
      </c>
      <c r="J260" s="63" t="s">
        <v>104</v>
      </c>
      <c r="K260" s="67">
        <v>39.299999999999997</v>
      </c>
      <c r="L260" s="155">
        <v>10</v>
      </c>
      <c r="M2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0" s="89" t="str">
        <f>CONCATENATE("F","$",Таблица_основная[[#This Row],[Первая строка массива]])</f>
        <v>F$1498</v>
      </c>
      <c r="O26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260" s="90">
        <v>1498</v>
      </c>
      <c r="Q260" s="90">
        <f>Таблица_основная[[#This Row],[Первая строка массива]]+43</f>
        <v>1541</v>
      </c>
    </row>
    <row r="261" spans="1:17" ht="15.75" x14ac:dyDescent="0.25">
      <c r="A261" s="90">
        <v>1459</v>
      </c>
      <c r="B261" s="90">
        <v>260</v>
      </c>
      <c r="C261" s="53" t="s">
        <v>2</v>
      </c>
      <c r="D261" s="91" t="s">
        <v>90</v>
      </c>
      <c r="E261" s="55">
        <v>44927</v>
      </c>
      <c r="F261" s="93">
        <v>1</v>
      </c>
      <c r="G261" s="90">
        <v>7</v>
      </c>
      <c r="H261" s="63" t="s">
        <v>98</v>
      </c>
      <c r="I261" s="93">
        <v>2.2000000000000002</v>
      </c>
      <c r="J261" s="63" t="s">
        <v>104</v>
      </c>
      <c r="K261" s="67">
        <v>31.5</v>
      </c>
      <c r="L261" s="155">
        <v>10</v>
      </c>
      <c r="M2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1" s="89" t="str">
        <f>CONCATENATE("F","$",Таблица_основная[[#This Row],[Первая строка массива]])</f>
        <v>F$1454</v>
      </c>
      <c r="O26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261" s="90">
        <v>1454</v>
      </c>
      <c r="Q261" s="90">
        <f>Таблица_основная[[#This Row],[Первая строка массива]]+43</f>
        <v>1497</v>
      </c>
    </row>
    <row r="262" spans="1:17" ht="15.75" x14ac:dyDescent="0.25">
      <c r="A262" s="90">
        <v>1547</v>
      </c>
      <c r="B262" s="90">
        <v>261</v>
      </c>
      <c r="C262" s="53" t="s">
        <v>2</v>
      </c>
      <c r="D262" s="91" t="s">
        <v>160</v>
      </c>
      <c r="E262" s="55">
        <v>44927</v>
      </c>
      <c r="F262" s="93">
        <v>0.2</v>
      </c>
      <c r="G262" s="90">
        <v>8</v>
      </c>
      <c r="H262" s="63" t="s">
        <v>98</v>
      </c>
      <c r="I262" s="93">
        <v>0</v>
      </c>
      <c r="J262" s="63" t="s">
        <v>104</v>
      </c>
      <c r="K262" s="140" t="s">
        <v>178</v>
      </c>
      <c r="L262" s="156">
        <v>10</v>
      </c>
      <c r="M2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262" s="89" t="str">
        <f>CONCATENATE("F","$",Таблица_основная[[#This Row],[Первая строка массива]])</f>
        <v>F$1542</v>
      </c>
      <c r="O26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262" s="90">
        <v>1542</v>
      </c>
      <c r="Q262" s="90">
        <f>Таблица_основная[[#This Row],[Первая строка массива]]+43</f>
        <v>1585</v>
      </c>
    </row>
    <row r="263" spans="1:17" ht="15.75" x14ac:dyDescent="0.25">
      <c r="A263" s="90">
        <v>1283</v>
      </c>
      <c r="B263" s="90">
        <v>262</v>
      </c>
      <c r="C263" s="53" t="s">
        <v>2</v>
      </c>
      <c r="D263" s="91" t="s">
        <v>161</v>
      </c>
      <c r="E263" s="55">
        <v>44927</v>
      </c>
      <c r="F263" s="95">
        <v>0.1</v>
      </c>
      <c r="G263" s="90">
        <v>5</v>
      </c>
      <c r="H263" s="63" t="s">
        <v>98</v>
      </c>
      <c r="I263" s="95">
        <v>0.2</v>
      </c>
      <c r="J263" s="63" t="s">
        <v>104</v>
      </c>
      <c r="K263" s="67" t="s">
        <v>178</v>
      </c>
      <c r="L263" s="155">
        <v>10</v>
      </c>
      <c r="M2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3" s="89" t="str">
        <f>CONCATENATE("F","$",Таблица_основная[[#This Row],[Первая строка массива]])</f>
        <v>F$1278</v>
      </c>
      <c r="O26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263" s="90">
        <v>1278</v>
      </c>
      <c r="Q263" s="90">
        <f>Таблица_основная[[#This Row],[Первая строка массива]]+43</f>
        <v>1321</v>
      </c>
    </row>
    <row r="264" spans="1:17" ht="15.75" x14ac:dyDescent="0.25">
      <c r="A264" s="90">
        <v>1327</v>
      </c>
      <c r="B264" s="90">
        <v>263</v>
      </c>
      <c r="C264" s="53" t="s">
        <v>2</v>
      </c>
      <c r="D264" s="91" t="s">
        <v>94</v>
      </c>
      <c r="E264" s="55">
        <v>44927</v>
      </c>
      <c r="F264" s="95">
        <v>0.1</v>
      </c>
      <c r="G264" s="90">
        <v>6</v>
      </c>
      <c r="H264" s="63" t="s">
        <v>98</v>
      </c>
      <c r="I264" s="95">
        <v>0.5</v>
      </c>
      <c r="J264" s="63" t="s">
        <v>104</v>
      </c>
      <c r="K264" s="67">
        <v>0.2</v>
      </c>
      <c r="L264" s="155">
        <v>10</v>
      </c>
      <c r="M2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4" s="89" t="str">
        <f>CONCATENATE("F","$",Таблица_основная[[#This Row],[Первая строка массива]])</f>
        <v>F$1322</v>
      </c>
      <c r="O26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264" s="90">
        <v>1322</v>
      </c>
      <c r="Q264" s="90">
        <f>Таблица_основная[[#This Row],[Первая строка массива]]+43</f>
        <v>1365</v>
      </c>
    </row>
    <row r="265" spans="1:17" ht="15.75" x14ac:dyDescent="0.25">
      <c r="A265" s="90">
        <v>1195</v>
      </c>
      <c r="B265" s="90">
        <v>264</v>
      </c>
      <c r="C265" s="53" t="s">
        <v>2</v>
      </c>
      <c r="D265" s="59" t="s">
        <v>162</v>
      </c>
      <c r="E265" s="55">
        <v>44927</v>
      </c>
      <c r="F265" s="59">
        <v>1.2</v>
      </c>
      <c r="G265" s="59">
        <v>10</v>
      </c>
      <c r="H265" s="63" t="s">
        <v>98</v>
      </c>
      <c r="I265" s="59">
        <v>1.4</v>
      </c>
      <c r="J265" s="63" t="s">
        <v>104</v>
      </c>
      <c r="K265" s="67">
        <v>1.6</v>
      </c>
      <c r="L265" s="155">
        <v>10</v>
      </c>
      <c r="M2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265" s="89" t="str">
        <f>CONCATENATE("F","$",Таблица_основная[[#This Row],[Первая строка массива]])</f>
        <v>F$1190</v>
      </c>
      <c r="O26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265" s="90">
        <v>1190</v>
      </c>
      <c r="Q265" s="90">
        <f>Таблица_основная[[#This Row],[Первая строка массива]]+43</f>
        <v>1233</v>
      </c>
    </row>
    <row r="266" spans="1:17" ht="15.75" x14ac:dyDescent="0.25">
      <c r="A266" s="90">
        <v>931</v>
      </c>
      <c r="B266" s="90">
        <v>265</v>
      </c>
      <c r="C266" s="53" t="s">
        <v>2</v>
      </c>
      <c r="D266" s="59" t="s">
        <v>83</v>
      </c>
      <c r="E266" s="55">
        <v>44927</v>
      </c>
      <c r="F266" s="92">
        <v>2</v>
      </c>
      <c r="G266" s="96">
        <v>4</v>
      </c>
      <c r="H266" s="63" t="s">
        <v>98</v>
      </c>
      <c r="I266" s="92">
        <v>1.1000000000000001</v>
      </c>
      <c r="J266" s="63" t="s">
        <v>104</v>
      </c>
      <c r="K266" s="67">
        <v>32.1</v>
      </c>
      <c r="L266" s="155">
        <v>10</v>
      </c>
      <c r="M2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6" s="89" t="str">
        <f>CONCATENATE("F","$",Таблица_основная[[#This Row],[Первая строка массива]])</f>
        <v>F$926</v>
      </c>
      <c r="O26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266" s="90">
        <v>926</v>
      </c>
      <c r="Q266" s="90">
        <f>Таблица_основная[[#This Row],[Первая строка массива]]+43</f>
        <v>969</v>
      </c>
    </row>
    <row r="267" spans="1:17" ht="15.75" x14ac:dyDescent="0.25">
      <c r="A267" s="90">
        <v>1019</v>
      </c>
      <c r="B267" s="90">
        <v>266</v>
      </c>
      <c r="C267" s="53" t="s">
        <v>2</v>
      </c>
      <c r="D267" s="59" t="s">
        <v>163</v>
      </c>
      <c r="E267" s="55">
        <v>44927</v>
      </c>
      <c r="F267" s="94">
        <v>100</v>
      </c>
      <c r="G267" s="96">
        <v>1</v>
      </c>
      <c r="H267" s="63" t="s">
        <v>98</v>
      </c>
      <c r="I267" s="94">
        <v>99.5</v>
      </c>
      <c r="J267" s="63" t="s">
        <v>104</v>
      </c>
      <c r="K267" s="67" t="s">
        <v>178</v>
      </c>
      <c r="L267" s="155">
        <v>10</v>
      </c>
      <c r="M2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267" s="89" t="str">
        <f>CONCATENATE("F","$",Таблица_основная[[#This Row],[Первая строка массива]])</f>
        <v>F$1014</v>
      </c>
      <c r="O26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267" s="90">
        <v>1014</v>
      </c>
      <c r="Q267" s="90">
        <f>Таблица_основная[[#This Row],[Первая строка массива]]+43</f>
        <v>1057</v>
      </c>
    </row>
    <row r="268" spans="1:17" ht="15.75" x14ac:dyDescent="0.25">
      <c r="A268" s="90">
        <v>228</v>
      </c>
      <c r="B268" s="90">
        <v>267</v>
      </c>
      <c r="C268" s="53" t="s">
        <v>4</v>
      </c>
      <c r="D268" s="59" t="s">
        <v>155</v>
      </c>
      <c r="E268" s="55">
        <v>44562</v>
      </c>
      <c r="F268" s="59">
        <v>11</v>
      </c>
      <c r="G268" s="59">
        <v>21</v>
      </c>
      <c r="H268" s="63" t="s">
        <v>97</v>
      </c>
      <c r="I268" s="59">
        <v>24.3</v>
      </c>
      <c r="J268" s="63" t="s">
        <v>103</v>
      </c>
      <c r="K268" s="72">
        <v>235.1</v>
      </c>
      <c r="L268" s="154">
        <v>26</v>
      </c>
      <c r="M26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8" s="89" t="str">
        <f>CONCATENATE("F","$",Таблица_основная[[#This Row],[Первая строка массива]])</f>
        <v>F$222</v>
      </c>
      <c r="O26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268" s="90">
        <v>222</v>
      </c>
      <c r="Q268" s="90">
        <f>Таблица_основная[[#This Row],[Первая строка массива]]+43</f>
        <v>265</v>
      </c>
    </row>
    <row r="269" spans="1:17" ht="15.75" x14ac:dyDescent="0.25">
      <c r="A269" s="90">
        <v>756</v>
      </c>
      <c r="B269" s="90">
        <v>268</v>
      </c>
      <c r="C269" s="53" t="s">
        <v>4</v>
      </c>
      <c r="D269" s="59" t="s">
        <v>164</v>
      </c>
      <c r="E269" s="55">
        <v>44562</v>
      </c>
      <c r="F269" s="59">
        <v>56009.000000000015</v>
      </c>
      <c r="G269" s="59">
        <v>35</v>
      </c>
      <c r="H269" s="63" t="s">
        <v>97</v>
      </c>
      <c r="I269" s="59">
        <v>116149</v>
      </c>
      <c r="J269" s="63" t="s">
        <v>103</v>
      </c>
      <c r="K269" s="73">
        <v>1712442.1</v>
      </c>
      <c r="L269" s="154">
        <v>26</v>
      </c>
      <c r="M26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69" s="89" t="str">
        <f>CONCATENATE("F","$",Таблица_основная[[#This Row],[Первая строка массива]])</f>
        <v>F$750</v>
      </c>
      <c r="O26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269" s="90">
        <v>750</v>
      </c>
      <c r="Q269" s="90">
        <f>Таблица_основная[[#This Row],[Первая строка массива]]+43</f>
        <v>793</v>
      </c>
    </row>
    <row r="270" spans="1:17" ht="15.75" x14ac:dyDescent="0.25">
      <c r="A270" s="90">
        <v>272</v>
      </c>
      <c r="B270" s="90">
        <v>269</v>
      </c>
      <c r="C270" s="53" t="s">
        <v>4</v>
      </c>
      <c r="D270" s="54" t="s">
        <v>156</v>
      </c>
      <c r="E270" s="55">
        <v>44562</v>
      </c>
      <c r="F270" s="57">
        <v>0.2</v>
      </c>
      <c r="G270" s="59">
        <v>3</v>
      </c>
      <c r="H270" s="63" t="s">
        <v>97</v>
      </c>
      <c r="I270" s="146">
        <v>0.2</v>
      </c>
      <c r="J270" s="63" t="s">
        <v>103</v>
      </c>
      <c r="K270" s="67">
        <v>2E-3</v>
      </c>
      <c r="L270" s="155">
        <v>26</v>
      </c>
      <c r="M2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270" s="89" t="str">
        <f>CONCATENATE("F","$",Таблица_основная[[#This Row],[Первая строка массива]])</f>
        <v>F$266</v>
      </c>
      <c r="O27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270" s="90">
        <v>266</v>
      </c>
      <c r="Q270" s="90">
        <f>Таблица_основная[[#This Row],[Первая строка массива]]+43</f>
        <v>309</v>
      </c>
    </row>
    <row r="271" spans="1:17" ht="15.75" x14ac:dyDescent="0.25">
      <c r="A271" s="90">
        <v>8</v>
      </c>
      <c r="B271" s="90">
        <v>270</v>
      </c>
      <c r="C271" s="53" t="s">
        <v>4</v>
      </c>
      <c r="D271" s="54" t="s">
        <v>165</v>
      </c>
      <c r="E271" s="98">
        <v>44562</v>
      </c>
      <c r="F271" s="97">
        <v>61</v>
      </c>
      <c r="G271" s="97">
        <v>27</v>
      </c>
      <c r="H271" s="63" t="s">
        <v>97</v>
      </c>
      <c r="I271" s="59">
        <v>154.69999999999999</v>
      </c>
      <c r="J271" s="63" t="s">
        <v>103</v>
      </c>
      <c r="K271" s="74">
        <v>2237.9</v>
      </c>
      <c r="L271" s="154">
        <v>26</v>
      </c>
      <c r="M27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1" s="89" t="str">
        <f>CONCATENATE("F","$",Таблица_основная[[#This Row],[Первая строка массива]])</f>
        <v>F$2</v>
      </c>
      <c r="O27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271" s="90">
        <v>2</v>
      </c>
      <c r="Q271" s="90">
        <f>Таблица_основная[[#This Row],[Первая строка массива]]+43</f>
        <v>45</v>
      </c>
    </row>
    <row r="272" spans="1:17" ht="15.75" x14ac:dyDescent="0.25">
      <c r="A272" s="90">
        <v>800</v>
      </c>
      <c r="B272" s="90">
        <v>271</v>
      </c>
      <c r="C272" s="53" t="s">
        <v>4</v>
      </c>
      <c r="D272" s="54" t="s">
        <v>166</v>
      </c>
      <c r="E272" s="55">
        <v>44562</v>
      </c>
      <c r="F272" s="59">
        <v>1501</v>
      </c>
      <c r="G272" s="59">
        <v>21</v>
      </c>
      <c r="H272" s="63" t="s">
        <v>97</v>
      </c>
      <c r="I272" s="59">
        <v>3901.3</v>
      </c>
      <c r="J272" s="63" t="s">
        <v>103</v>
      </c>
      <c r="K272" s="74">
        <v>44096.6</v>
      </c>
      <c r="L272" s="154">
        <v>26</v>
      </c>
      <c r="M27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2" s="89" t="str">
        <f>CONCATENATE("F","$",Таблица_основная[[#This Row],[Первая строка массива]])</f>
        <v>F$794</v>
      </c>
      <c r="O27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272" s="90">
        <v>794</v>
      </c>
      <c r="Q272" s="90">
        <f>Таблица_основная[[#This Row],[Первая строка массива]]+43</f>
        <v>837</v>
      </c>
    </row>
    <row r="273" spans="1:17" ht="15.75" x14ac:dyDescent="0.25">
      <c r="A273" s="90">
        <v>52</v>
      </c>
      <c r="B273" s="90">
        <v>272</v>
      </c>
      <c r="C273" s="53" t="s">
        <v>4</v>
      </c>
      <c r="D273" s="54" t="s">
        <v>157</v>
      </c>
      <c r="E273" s="55">
        <v>44562</v>
      </c>
      <c r="F273" s="59">
        <v>1573</v>
      </c>
      <c r="G273" s="59">
        <v>21</v>
      </c>
      <c r="H273" s="63" t="s">
        <v>97</v>
      </c>
      <c r="I273" s="59">
        <v>4080.4</v>
      </c>
      <c r="J273" s="63" t="s">
        <v>103</v>
      </c>
      <c r="K273" s="68">
        <v>46569.599999999999</v>
      </c>
      <c r="L273" s="155">
        <v>26</v>
      </c>
      <c r="M2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3" s="89" t="str">
        <f>CONCATENATE("F","$",Таблица_основная[[#This Row],[Первая строка массива]])</f>
        <v>F$46</v>
      </c>
      <c r="O27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273" s="90">
        <v>46</v>
      </c>
      <c r="Q273" s="90">
        <f>Таблица_основная[[#This Row],[Первая строка массива]]+43</f>
        <v>89</v>
      </c>
    </row>
    <row r="274" spans="1:17" ht="15.75" x14ac:dyDescent="0.25">
      <c r="A274" s="90">
        <v>404</v>
      </c>
      <c r="B274" s="90">
        <v>273</v>
      </c>
      <c r="C274" s="53" t="s">
        <v>4</v>
      </c>
      <c r="D274" s="54" t="s">
        <v>71</v>
      </c>
      <c r="E274" s="55">
        <v>44562</v>
      </c>
      <c r="F274" s="146">
        <v>28.1</v>
      </c>
      <c r="G274" s="59">
        <v>7</v>
      </c>
      <c r="H274" s="63" t="s">
        <v>97</v>
      </c>
      <c r="I274" s="146">
        <v>35.1</v>
      </c>
      <c r="J274" s="63" t="s">
        <v>103</v>
      </c>
      <c r="K274" s="67">
        <v>27.2</v>
      </c>
      <c r="L274" s="155">
        <v>26</v>
      </c>
      <c r="M2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4" s="89" t="str">
        <f>CONCATENATE("F","$",Таблица_основная[[#This Row],[Первая строка массива]])</f>
        <v>F$398</v>
      </c>
      <c r="O27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274" s="90">
        <v>398</v>
      </c>
      <c r="Q274" s="90">
        <f>Таблица_основная[[#This Row],[Первая строка массива]]+43</f>
        <v>441</v>
      </c>
    </row>
    <row r="275" spans="1:17" ht="15.75" x14ac:dyDescent="0.25">
      <c r="A275" s="90">
        <v>316</v>
      </c>
      <c r="B275" s="90">
        <v>274</v>
      </c>
      <c r="C275" s="53" t="s">
        <v>4</v>
      </c>
      <c r="D275" s="54" t="s">
        <v>158</v>
      </c>
      <c r="E275" s="55">
        <v>44562</v>
      </c>
      <c r="F275" s="59">
        <v>129</v>
      </c>
      <c r="G275" s="59">
        <v>26</v>
      </c>
      <c r="H275" s="63" t="s">
        <v>97</v>
      </c>
      <c r="I275" s="59">
        <v>225.2</v>
      </c>
      <c r="J275" s="63" t="s">
        <v>103</v>
      </c>
      <c r="K275" s="67">
        <v>2573.6</v>
      </c>
      <c r="L275" s="155">
        <v>26</v>
      </c>
      <c r="M2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5" s="89" t="str">
        <f>CONCATENATE("F","$",Таблица_основная[[#This Row],[Первая строка массива]])</f>
        <v>F$310</v>
      </c>
      <c r="O27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275" s="90">
        <v>310</v>
      </c>
      <c r="Q275" s="90">
        <f>Таблица_основная[[#This Row],[Первая строка массива]]+43</f>
        <v>353</v>
      </c>
    </row>
    <row r="276" spans="1:17" ht="15.75" x14ac:dyDescent="0.25">
      <c r="A276" s="90">
        <v>140</v>
      </c>
      <c r="B276" s="90">
        <v>275</v>
      </c>
      <c r="C276" s="53" t="s">
        <v>4</v>
      </c>
      <c r="D276" s="144" t="s">
        <v>85</v>
      </c>
      <c r="E276" s="55">
        <v>44562</v>
      </c>
      <c r="F276" s="137">
        <v>0.64</v>
      </c>
      <c r="G276" s="90">
        <v>18</v>
      </c>
      <c r="H276" s="63" t="s">
        <v>97</v>
      </c>
      <c r="I276" s="137">
        <v>0</v>
      </c>
      <c r="J276" s="63" t="s">
        <v>103</v>
      </c>
      <c r="K276" s="140" t="s">
        <v>178</v>
      </c>
      <c r="L276" s="156">
        <v>26</v>
      </c>
      <c r="M2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276" s="89" t="str">
        <f>CONCATENATE("F","$",Таблица_основная[[#This Row],[Первая строка массива]])</f>
        <v>F$134</v>
      </c>
      <c r="O27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276" s="90">
        <v>134</v>
      </c>
      <c r="Q276" s="90">
        <f>Таблица_основная[[#This Row],[Первая строка массива]]+43</f>
        <v>177</v>
      </c>
    </row>
    <row r="277" spans="1:17" ht="15.75" x14ac:dyDescent="0.25">
      <c r="A277" s="90">
        <v>536</v>
      </c>
      <c r="B277" s="90">
        <v>276</v>
      </c>
      <c r="C277" s="53" t="s">
        <v>4</v>
      </c>
      <c r="D277" s="144" t="s">
        <v>86</v>
      </c>
      <c r="E277" s="55">
        <v>44562</v>
      </c>
      <c r="F277" s="137">
        <v>18</v>
      </c>
      <c r="G277" s="90">
        <v>18</v>
      </c>
      <c r="H277" s="63" t="s">
        <v>97</v>
      </c>
      <c r="I277" s="93">
        <v>25.4</v>
      </c>
      <c r="J277" s="63" t="s">
        <v>103</v>
      </c>
      <c r="K277" s="67" t="s">
        <v>178</v>
      </c>
      <c r="L277" s="155">
        <v>26</v>
      </c>
      <c r="M2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277" s="89" t="str">
        <f>CONCATENATE("F","$",Таблица_основная[[#This Row],[Первая строка массива]])</f>
        <v>F$530</v>
      </c>
      <c r="O27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277" s="90">
        <v>530</v>
      </c>
      <c r="Q277" s="90">
        <f>Таблица_основная[[#This Row],[Первая строка массива]]+43</f>
        <v>573</v>
      </c>
    </row>
    <row r="278" spans="1:17" ht="15.75" x14ac:dyDescent="0.25">
      <c r="A278" s="90">
        <v>580</v>
      </c>
      <c r="B278" s="90">
        <v>277</v>
      </c>
      <c r="C278" s="53" t="s">
        <v>4</v>
      </c>
      <c r="D278" s="144" t="s">
        <v>159</v>
      </c>
      <c r="E278" s="55">
        <v>44562</v>
      </c>
      <c r="F278" s="137">
        <v>39</v>
      </c>
      <c r="G278" s="90">
        <v>23</v>
      </c>
      <c r="H278" s="63" t="s">
        <v>97</v>
      </c>
      <c r="I278" s="93">
        <v>62.9</v>
      </c>
      <c r="J278" s="63" t="s">
        <v>103</v>
      </c>
      <c r="K278" s="67" t="s">
        <v>178</v>
      </c>
      <c r="L278" s="155">
        <v>26</v>
      </c>
      <c r="M2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78" s="89" t="str">
        <f>CONCATENATE("F","$",Таблица_основная[[#This Row],[Первая строка массива]])</f>
        <v>F$574</v>
      </c>
      <c r="O27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278" s="90">
        <v>574</v>
      </c>
      <c r="Q278" s="90">
        <f>Таблица_основная[[#This Row],[Первая строка массива]]+43</f>
        <v>617</v>
      </c>
    </row>
    <row r="279" spans="1:17" ht="15.75" x14ac:dyDescent="0.25">
      <c r="A279" s="90">
        <v>668</v>
      </c>
      <c r="B279" s="90">
        <v>278</v>
      </c>
      <c r="C279" s="53" t="s">
        <v>4</v>
      </c>
      <c r="D279" s="144" t="s">
        <v>89</v>
      </c>
      <c r="E279" s="55">
        <v>44562</v>
      </c>
      <c r="F279" s="137">
        <v>15</v>
      </c>
      <c r="G279" s="90">
        <v>24</v>
      </c>
      <c r="H279" s="63" t="s">
        <v>97</v>
      </c>
      <c r="I279" s="93">
        <v>32.1</v>
      </c>
      <c r="J279" s="63" t="s">
        <v>103</v>
      </c>
      <c r="K279" s="67">
        <v>35.9</v>
      </c>
      <c r="L279" s="155">
        <v>26</v>
      </c>
      <c r="M2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279" s="89" t="str">
        <f>CONCATENATE("F","$",Таблица_основная[[#This Row],[Первая строка массива]])</f>
        <v>F$662</v>
      </c>
      <c r="O27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279" s="90">
        <v>662</v>
      </c>
      <c r="Q279" s="90">
        <f>Таблица_основная[[#This Row],[Первая строка массива]]+43</f>
        <v>705</v>
      </c>
    </row>
    <row r="280" spans="1:17" ht="15.75" x14ac:dyDescent="0.25">
      <c r="A280" s="90">
        <v>624</v>
      </c>
      <c r="B280" s="90">
        <v>279</v>
      </c>
      <c r="C280" s="53" t="s">
        <v>4</v>
      </c>
      <c r="D280" s="144" t="s">
        <v>90</v>
      </c>
      <c r="E280" s="55">
        <v>44562</v>
      </c>
      <c r="F280" s="137">
        <v>5</v>
      </c>
      <c r="G280" s="90">
        <v>19</v>
      </c>
      <c r="H280" s="63" t="s">
        <v>97</v>
      </c>
      <c r="I280" s="93">
        <v>13.7</v>
      </c>
      <c r="J280" s="63" t="s">
        <v>103</v>
      </c>
      <c r="K280" s="67">
        <v>42.8</v>
      </c>
      <c r="L280" s="155">
        <v>26</v>
      </c>
      <c r="M2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280" s="89" t="str">
        <f>CONCATENATE("F","$",Таблица_основная[[#This Row],[Первая строка массива]])</f>
        <v>F$618</v>
      </c>
      <c r="O28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280" s="90">
        <v>618</v>
      </c>
      <c r="Q280" s="90">
        <f>Таблица_основная[[#This Row],[Первая строка массива]]+43</f>
        <v>661</v>
      </c>
    </row>
    <row r="281" spans="1:17" ht="15.75" x14ac:dyDescent="0.25">
      <c r="A281" s="90">
        <v>712</v>
      </c>
      <c r="B281" s="90">
        <v>280</v>
      </c>
      <c r="C281" s="53" t="s">
        <v>4</v>
      </c>
      <c r="D281" s="144" t="s">
        <v>160</v>
      </c>
      <c r="E281" s="55">
        <v>44562</v>
      </c>
      <c r="F281" s="137">
        <v>0.4</v>
      </c>
      <c r="G281" s="90">
        <v>5</v>
      </c>
      <c r="H281" s="63" t="s">
        <v>97</v>
      </c>
      <c r="I281" s="93">
        <v>0</v>
      </c>
      <c r="J281" s="63" t="s">
        <v>103</v>
      </c>
      <c r="K281" s="140" t="s">
        <v>178</v>
      </c>
      <c r="L281" s="156">
        <v>26</v>
      </c>
      <c r="M2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281" s="89" t="str">
        <f>CONCATENATE("F","$",Таблица_основная[[#This Row],[Первая строка массива]])</f>
        <v>F$706</v>
      </c>
      <c r="O28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281" s="90">
        <v>706</v>
      </c>
      <c r="Q281" s="90">
        <f>Таблица_основная[[#This Row],[Первая строка массива]]+43</f>
        <v>749</v>
      </c>
    </row>
    <row r="282" spans="1:17" ht="15.75" x14ac:dyDescent="0.25">
      <c r="A282" s="90">
        <v>448</v>
      </c>
      <c r="B282" s="90">
        <v>281</v>
      </c>
      <c r="C282" s="53" t="s">
        <v>4</v>
      </c>
      <c r="D282" s="144" t="s">
        <v>161</v>
      </c>
      <c r="E282" s="55">
        <v>44562</v>
      </c>
      <c r="F282" s="95">
        <v>0.3</v>
      </c>
      <c r="G282" s="90">
        <v>3</v>
      </c>
      <c r="H282" s="63" t="s">
        <v>97</v>
      </c>
      <c r="I282" s="93">
        <v>0.2</v>
      </c>
      <c r="J282" s="63" t="s">
        <v>103</v>
      </c>
      <c r="K282" s="67" t="s">
        <v>178</v>
      </c>
      <c r="L282" s="155">
        <v>26</v>
      </c>
      <c r="M2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2" s="89" t="str">
        <f>CONCATENATE("F","$",Таблица_основная[[#This Row],[Первая строка массива]])</f>
        <v>F$442</v>
      </c>
      <c r="O28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282" s="90">
        <v>442</v>
      </c>
      <c r="Q282" s="90">
        <f>Таблица_основная[[#This Row],[Первая строка массива]]+43</f>
        <v>485</v>
      </c>
    </row>
    <row r="283" spans="1:17" ht="15.75" x14ac:dyDescent="0.25">
      <c r="A283" s="90">
        <v>492</v>
      </c>
      <c r="B283" s="90">
        <v>282</v>
      </c>
      <c r="C283" s="53" t="s">
        <v>4</v>
      </c>
      <c r="D283" s="144" t="s">
        <v>94</v>
      </c>
      <c r="E283" s="55">
        <v>44562</v>
      </c>
      <c r="F283" s="148">
        <v>1.2</v>
      </c>
      <c r="G283" s="90">
        <v>6</v>
      </c>
      <c r="H283" s="63" t="s">
        <v>97</v>
      </c>
      <c r="I283" s="148">
        <v>0.6</v>
      </c>
      <c r="J283" s="63" t="s">
        <v>103</v>
      </c>
      <c r="K283" s="67">
        <v>0.2</v>
      </c>
      <c r="L283" s="155">
        <v>26</v>
      </c>
      <c r="M2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3" s="89" t="str">
        <f>CONCATENATE("F","$",Таблица_основная[[#This Row],[Первая строка массива]])</f>
        <v>F$486</v>
      </c>
      <c r="O28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283" s="90">
        <v>486</v>
      </c>
      <c r="Q283" s="90">
        <f>Таблица_основная[[#This Row],[Первая строка массива]]+43</f>
        <v>529</v>
      </c>
    </row>
    <row r="284" spans="1:17" ht="15.75" x14ac:dyDescent="0.25">
      <c r="A284" s="90">
        <v>360</v>
      </c>
      <c r="B284" s="90">
        <v>283</v>
      </c>
      <c r="C284" s="53" t="s">
        <v>4</v>
      </c>
      <c r="D284" s="54" t="s">
        <v>162</v>
      </c>
      <c r="E284" s="55">
        <v>44562</v>
      </c>
      <c r="F284" s="57">
        <v>2.2999999999999998</v>
      </c>
      <c r="G284" s="59">
        <v>6</v>
      </c>
      <c r="H284" s="63" t="s">
        <v>97</v>
      </c>
      <c r="I284" s="56">
        <v>1.9</v>
      </c>
      <c r="J284" s="63" t="s">
        <v>103</v>
      </c>
      <c r="K284" s="67">
        <v>1.5</v>
      </c>
      <c r="L284" s="155">
        <v>26</v>
      </c>
      <c r="M2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4" s="89" t="str">
        <f>CONCATENATE("F","$",Таблица_основная[[#This Row],[Первая строка массива]])</f>
        <v>F$354</v>
      </c>
      <c r="O28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284" s="90">
        <v>354</v>
      </c>
      <c r="Q284" s="90">
        <f>Таблица_основная[[#This Row],[Первая строка массива]]+43</f>
        <v>397</v>
      </c>
    </row>
    <row r="285" spans="1:17" ht="15.75" x14ac:dyDescent="0.25">
      <c r="A285" s="90">
        <v>96</v>
      </c>
      <c r="B285" s="90">
        <v>284</v>
      </c>
      <c r="C285" s="53" t="s">
        <v>4</v>
      </c>
      <c r="D285" s="54" t="s">
        <v>83</v>
      </c>
      <c r="E285" s="55">
        <v>44562</v>
      </c>
      <c r="F285" s="149">
        <v>3</v>
      </c>
      <c r="G285" s="96">
        <v>3</v>
      </c>
      <c r="H285" s="63" t="s">
        <v>97</v>
      </c>
      <c r="I285" s="149">
        <v>1.1000000000000001</v>
      </c>
      <c r="J285" s="63" t="s">
        <v>103</v>
      </c>
      <c r="K285" s="67">
        <v>30.3</v>
      </c>
      <c r="L285" s="155">
        <v>26</v>
      </c>
      <c r="M2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5" s="89" t="str">
        <f>CONCATENATE("F","$",Таблица_основная[[#This Row],[Первая строка массива]])</f>
        <v>F$90</v>
      </c>
      <c r="O28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285" s="90">
        <v>90</v>
      </c>
      <c r="Q285" s="90">
        <f>Таблица_основная[[#This Row],[Первая строка массива]]+43</f>
        <v>133</v>
      </c>
    </row>
    <row r="286" spans="1:17" ht="15.75" x14ac:dyDescent="0.25">
      <c r="A286" s="90">
        <v>184</v>
      </c>
      <c r="B286" s="90">
        <v>285</v>
      </c>
      <c r="C286" s="53" t="s">
        <v>4</v>
      </c>
      <c r="D286" s="54" t="s">
        <v>163</v>
      </c>
      <c r="E286" s="55">
        <v>44562</v>
      </c>
      <c r="F286" s="151">
        <v>100</v>
      </c>
      <c r="G286" s="96">
        <v>1</v>
      </c>
      <c r="H286" s="63" t="s">
        <v>97</v>
      </c>
      <c r="I286" s="151">
        <v>99.2</v>
      </c>
      <c r="J286" s="63" t="s">
        <v>103</v>
      </c>
      <c r="K286" s="67" t="s">
        <v>178</v>
      </c>
      <c r="L286" s="155">
        <v>26</v>
      </c>
      <c r="M2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286" s="89" t="str">
        <f>CONCATENATE("F","$",Таблица_основная[[#This Row],[Первая строка массива]])</f>
        <v>F$178</v>
      </c>
      <c r="O28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286" s="90">
        <v>178</v>
      </c>
      <c r="Q286" s="90">
        <f>Таблица_основная[[#This Row],[Первая строка массива]]+43</f>
        <v>221</v>
      </c>
    </row>
    <row r="287" spans="1:17" ht="15.75" x14ac:dyDescent="0.25">
      <c r="A287" s="90">
        <v>1064</v>
      </c>
      <c r="B287" s="90">
        <v>286</v>
      </c>
      <c r="C287" s="53" t="s">
        <v>4</v>
      </c>
      <c r="D287" s="54" t="s">
        <v>155</v>
      </c>
      <c r="E287" s="55">
        <v>44927</v>
      </c>
      <c r="F287" s="56">
        <v>11</v>
      </c>
      <c r="G287" s="59">
        <v>19</v>
      </c>
      <c r="H287" s="63" t="s">
        <v>98</v>
      </c>
      <c r="I287" s="56">
        <v>24</v>
      </c>
      <c r="J287" s="63" t="s">
        <v>104</v>
      </c>
      <c r="K287" s="69">
        <v>209.5</v>
      </c>
      <c r="L287" s="154">
        <v>24</v>
      </c>
      <c r="M28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7" s="89" t="str">
        <f>CONCATENATE("F","$",Таблица_основная[[#This Row],[Первая строка массива]])</f>
        <v>F$1058</v>
      </c>
      <c r="O28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287" s="90">
        <v>1058</v>
      </c>
      <c r="Q287" s="90">
        <f>Таблица_основная[[#This Row],[Первая строка массива]]+43</f>
        <v>1101</v>
      </c>
    </row>
    <row r="288" spans="1:17" ht="15.75" x14ac:dyDescent="0.25">
      <c r="A288" s="90">
        <v>1592</v>
      </c>
      <c r="B288" s="90">
        <v>287</v>
      </c>
      <c r="C288" s="53" t="s">
        <v>4</v>
      </c>
      <c r="D288" s="54" t="s">
        <v>164</v>
      </c>
      <c r="E288" s="55">
        <v>44927</v>
      </c>
      <c r="F288" s="56">
        <v>66226</v>
      </c>
      <c r="G288" s="59">
        <v>29</v>
      </c>
      <c r="H288" s="63" t="s">
        <v>98</v>
      </c>
      <c r="I288" s="56">
        <v>131655.9</v>
      </c>
      <c r="J288" s="63" t="s">
        <v>104</v>
      </c>
      <c r="K288" s="71">
        <v>1645476.7</v>
      </c>
      <c r="L288" s="155">
        <v>24</v>
      </c>
      <c r="M28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88" s="89" t="str">
        <f>CONCATENATE("F","$",Таблица_основная[[#This Row],[Первая строка массива]])</f>
        <v>F$1586</v>
      </c>
      <c r="O28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288" s="90">
        <v>1586</v>
      </c>
      <c r="Q288" s="90">
        <f>Таблица_основная[[#This Row],[Первая строка массива]]+43</f>
        <v>1629</v>
      </c>
    </row>
    <row r="289" spans="1:17" ht="15.75" x14ac:dyDescent="0.25">
      <c r="A289" s="90">
        <v>1108</v>
      </c>
      <c r="B289" s="90">
        <v>288</v>
      </c>
      <c r="C289" s="53" t="s">
        <v>4</v>
      </c>
      <c r="D289" s="54" t="s">
        <v>156</v>
      </c>
      <c r="E289" s="55">
        <v>44927</v>
      </c>
      <c r="F289" s="57">
        <v>0.2</v>
      </c>
      <c r="G289" s="59">
        <v>3</v>
      </c>
      <c r="H289" s="63" t="s">
        <v>98</v>
      </c>
      <c r="I289" s="57">
        <v>0.2</v>
      </c>
      <c r="J289" s="63" t="s">
        <v>104</v>
      </c>
      <c r="K289" s="66">
        <v>1E-3</v>
      </c>
      <c r="L289" s="154">
        <v>24</v>
      </c>
      <c r="M28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289" s="89" t="str">
        <f>CONCATENATE("F","$",Таблица_основная[[#This Row],[Первая строка массива]])</f>
        <v>F$1102</v>
      </c>
      <c r="O28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289" s="90">
        <v>1102</v>
      </c>
      <c r="Q289" s="90">
        <f>Таблица_основная[[#This Row],[Первая строка массива]]+43</f>
        <v>1145</v>
      </c>
    </row>
    <row r="290" spans="1:17" ht="15.75" x14ac:dyDescent="0.25">
      <c r="A290" s="90">
        <v>844</v>
      </c>
      <c r="B290" s="90">
        <v>289</v>
      </c>
      <c r="C290" s="53" t="s">
        <v>4</v>
      </c>
      <c r="D290" s="54" t="s">
        <v>165</v>
      </c>
      <c r="E290" s="55">
        <v>44927</v>
      </c>
      <c r="F290" s="56">
        <v>54</v>
      </c>
      <c r="G290" s="59">
        <v>27</v>
      </c>
      <c r="H290" s="63" t="s">
        <v>98</v>
      </c>
      <c r="I290" s="56">
        <v>147.19999999999999</v>
      </c>
      <c r="J290" s="63" t="s">
        <v>104</v>
      </c>
      <c r="K290" s="70">
        <v>2015</v>
      </c>
      <c r="L290" s="154">
        <v>24</v>
      </c>
      <c r="M29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0" s="89" t="str">
        <f>CONCATENATE("F","$",Таблица_основная[[#This Row],[Первая строка массива]])</f>
        <v>F$838</v>
      </c>
      <c r="O29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290" s="90">
        <v>838</v>
      </c>
      <c r="Q290" s="90">
        <f>Таблица_основная[[#This Row],[Первая строка массива]]+43</f>
        <v>881</v>
      </c>
    </row>
    <row r="291" spans="1:17" ht="15.75" x14ac:dyDescent="0.25">
      <c r="A291" s="90">
        <v>1636</v>
      </c>
      <c r="B291" s="90">
        <v>290</v>
      </c>
      <c r="C291" s="53" t="s">
        <v>4</v>
      </c>
      <c r="D291" s="59" t="s">
        <v>166</v>
      </c>
      <c r="E291" s="55">
        <v>44927</v>
      </c>
      <c r="F291" s="59">
        <v>1685</v>
      </c>
      <c r="G291" s="59">
        <v>19</v>
      </c>
      <c r="H291" s="63" t="s">
        <v>98</v>
      </c>
      <c r="I291" s="59">
        <v>4235.8999999999996</v>
      </c>
      <c r="J291" s="63" t="s">
        <v>104</v>
      </c>
      <c r="K291" s="70">
        <v>45809.4</v>
      </c>
      <c r="L291" s="154">
        <v>24</v>
      </c>
      <c r="M29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1" s="89" t="str">
        <f>CONCATENATE("F","$",Таблица_основная[[#This Row],[Первая строка массива]])</f>
        <v>F$1630</v>
      </c>
      <c r="O29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291" s="90">
        <v>1630</v>
      </c>
      <c r="Q291" s="90">
        <f>Таблица_основная[[#This Row],[Первая строка массива]]+43</f>
        <v>1673</v>
      </c>
    </row>
    <row r="292" spans="1:17" ht="15.75" x14ac:dyDescent="0.25">
      <c r="A292" s="90">
        <v>888</v>
      </c>
      <c r="B292" s="90">
        <v>291</v>
      </c>
      <c r="C292" s="53" t="s">
        <v>4</v>
      </c>
      <c r="D292" s="59" t="s">
        <v>157</v>
      </c>
      <c r="E292" s="55">
        <v>44927</v>
      </c>
      <c r="F292" s="59">
        <v>1750</v>
      </c>
      <c r="G292" s="59">
        <v>19</v>
      </c>
      <c r="H292" s="63" t="s">
        <v>98</v>
      </c>
      <c r="I292" s="59">
        <v>4407.1000000000004</v>
      </c>
      <c r="J292" s="63" t="s">
        <v>104</v>
      </c>
      <c r="K292" s="67">
        <v>48033.8</v>
      </c>
      <c r="L292" s="155">
        <v>24</v>
      </c>
      <c r="M2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2" s="89" t="str">
        <f>CONCATENATE("F","$",Таблица_основная[[#This Row],[Первая строка массива]])</f>
        <v>F$882</v>
      </c>
      <c r="O29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292" s="90">
        <v>882</v>
      </c>
      <c r="Q292" s="90">
        <f>Таблица_основная[[#This Row],[Первая строка массива]]+43</f>
        <v>925</v>
      </c>
    </row>
    <row r="293" spans="1:17" ht="15.75" x14ac:dyDescent="0.25">
      <c r="A293" s="90">
        <v>1240</v>
      </c>
      <c r="B293" s="90">
        <v>292</v>
      </c>
      <c r="C293" s="53" t="s">
        <v>4</v>
      </c>
      <c r="D293" s="59" t="s">
        <v>71</v>
      </c>
      <c r="E293" s="55">
        <v>44927</v>
      </c>
      <c r="F293" s="146">
        <v>26.4</v>
      </c>
      <c r="G293" s="59">
        <v>7</v>
      </c>
      <c r="H293" s="63" t="s">
        <v>98</v>
      </c>
      <c r="I293" s="146">
        <v>33.5</v>
      </c>
      <c r="J293" s="63" t="s">
        <v>104</v>
      </c>
      <c r="K293" s="67">
        <v>29.2</v>
      </c>
      <c r="L293" s="155">
        <v>24</v>
      </c>
      <c r="M2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3" s="89" t="str">
        <f>CONCATENATE("F","$",Таблица_основная[[#This Row],[Первая строка массива]])</f>
        <v>F$1234</v>
      </c>
      <c r="O29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293" s="90">
        <v>1234</v>
      </c>
      <c r="Q293" s="90">
        <f>Таблица_основная[[#This Row],[Первая строка массива]]+43</f>
        <v>1277</v>
      </c>
    </row>
    <row r="294" spans="1:17" ht="15.75" x14ac:dyDescent="0.25">
      <c r="A294" s="90">
        <v>1152</v>
      </c>
      <c r="B294" s="90">
        <v>293</v>
      </c>
      <c r="C294" s="53" t="s">
        <v>4</v>
      </c>
      <c r="D294" s="59" t="s">
        <v>158</v>
      </c>
      <c r="E294" s="55">
        <v>44927</v>
      </c>
      <c r="F294" s="59">
        <v>96</v>
      </c>
      <c r="G294" s="59">
        <v>26</v>
      </c>
      <c r="H294" s="63" t="s">
        <v>98</v>
      </c>
      <c r="I294" s="59">
        <v>183.4</v>
      </c>
      <c r="J294" s="63" t="s">
        <v>104</v>
      </c>
      <c r="K294" s="67">
        <v>2563.9</v>
      </c>
      <c r="L294" s="155">
        <v>24</v>
      </c>
      <c r="M2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4" s="89" t="str">
        <f>CONCATENATE("F","$",Таблица_основная[[#This Row],[Первая строка массива]])</f>
        <v>F$1146</v>
      </c>
      <c r="O29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294" s="90">
        <v>1146</v>
      </c>
      <c r="Q294" s="90">
        <f>Таблица_основная[[#This Row],[Первая строка массива]]+43</f>
        <v>1189</v>
      </c>
    </row>
    <row r="295" spans="1:17" ht="15.75" x14ac:dyDescent="0.25">
      <c r="A295" s="90">
        <v>976</v>
      </c>
      <c r="B295" s="90">
        <v>294</v>
      </c>
      <c r="C295" s="53" t="s">
        <v>4</v>
      </c>
      <c r="D295" s="91" t="s">
        <v>85</v>
      </c>
      <c r="E295" s="55">
        <v>44927</v>
      </c>
      <c r="F295" s="93">
        <v>0.5</v>
      </c>
      <c r="G295" s="90">
        <v>23</v>
      </c>
      <c r="H295" s="63" t="s">
        <v>98</v>
      </c>
      <c r="I295" s="137">
        <v>0</v>
      </c>
      <c r="J295" s="63" t="s">
        <v>104</v>
      </c>
      <c r="K295" s="140" t="s">
        <v>178</v>
      </c>
      <c r="L295" s="156">
        <v>24</v>
      </c>
      <c r="M2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5" s="89" t="str">
        <f>CONCATENATE("F","$",Таблица_основная[[#This Row],[Первая строка массива]])</f>
        <v>F$970</v>
      </c>
      <c r="O29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295" s="90">
        <v>970</v>
      </c>
      <c r="Q295" s="90">
        <f>Таблица_основная[[#This Row],[Первая строка массива]]+43</f>
        <v>1013</v>
      </c>
    </row>
    <row r="296" spans="1:17" ht="15.75" x14ac:dyDescent="0.25">
      <c r="A296" s="90">
        <v>1372</v>
      </c>
      <c r="B296" s="90">
        <v>295</v>
      </c>
      <c r="C296" s="53" t="s">
        <v>4</v>
      </c>
      <c r="D296" s="91" t="s">
        <v>86</v>
      </c>
      <c r="E296" s="55">
        <v>44927</v>
      </c>
      <c r="F296" s="93">
        <v>19</v>
      </c>
      <c r="G296" s="90">
        <v>17</v>
      </c>
      <c r="H296" s="63" t="s">
        <v>98</v>
      </c>
      <c r="I296" s="93">
        <v>28.3</v>
      </c>
      <c r="J296" s="63" t="s">
        <v>104</v>
      </c>
      <c r="K296" s="67" t="s">
        <v>178</v>
      </c>
      <c r="L296" s="155">
        <v>24</v>
      </c>
      <c r="M2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6" s="89" t="str">
        <f>CONCATENATE("F","$",Таблица_основная[[#This Row],[Первая строка массива]])</f>
        <v>F$1366</v>
      </c>
      <c r="O29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296" s="90">
        <v>1366</v>
      </c>
      <c r="Q296" s="90">
        <f>Таблица_основная[[#This Row],[Первая строка массива]]+43</f>
        <v>1409</v>
      </c>
    </row>
    <row r="297" spans="1:17" ht="15.75" x14ac:dyDescent="0.25">
      <c r="A297" s="90">
        <v>1416</v>
      </c>
      <c r="B297" s="90">
        <v>296</v>
      </c>
      <c r="C297" s="53" t="s">
        <v>4</v>
      </c>
      <c r="D297" s="91" t="s">
        <v>159</v>
      </c>
      <c r="E297" s="55">
        <v>44927</v>
      </c>
      <c r="F297" s="93">
        <v>19</v>
      </c>
      <c r="G297" s="90">
        <v>17</v>
      </c>
      <c r="H297" s="63" t="s">
        <v>98</v>
      </c>
      <c r="I297" s="93">
        <v>39.1</v>
      </c>
      <c r="J297" s="63" t="s">
        <v>104</v>
      </c>
      <c r="K297" s="67" t="s">
        <v>178</v>
      </c>
      <c r="L297" s="155">
        <v>24</v>
      </c>
      <c r="M2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7" s="89" t="str">
        <f>CONCATENATE("F","$",Таблица_основная[[#This Row],[Первая строка массива]])</f>
        <v>F$1410</v>
      </c>
      <c r="O29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297" s="90">
        <v>1410</v>
      </c>
      <c r="Q297" s="90">
        <f>Таблица_основная[[#This Row],[Первая строка массива]]+43</f>
        <v>1453</v>
      </c>
    </row>
    <row r="298" spans="1:17" ht="15.75" x14ac:dyDescent="0.25">
      <c r="A298" s="90">
        <v>1504</v>
      </c>
      <c r="B298" s="90">
        <v>297</v>
      </c>
      <c r="C298" s="53" t="s">
        <v>4</v>
      </c>
      <c r="D298" s="91" t="s">
        <v>89</v>
      </c>
      <c r="E298" s="55">
        <v>44927</v>
      </c>
      <c r="F298" s="93">
        <v>31</v>
      </c>
      <c r="G298" s="90">
        <v>21</v>
      </c>
      <c r="H298" s="63" t="s">
        <v>98</v>
      </c>
      <c r="I298" s="93">
        <v>43.2</v>
      </c>
      <c r="J298" s="63" t="s">
        <v>104</v>
      </c>
      <c r="K298" s="67">
        <v>39.299999999999997</v>
      </c>
      <c r="L298" s="155">
        <v>24</v>
      </c>
      <c r="M2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298" s="89" t="str">
        <f>CONCATENATE("F","$",Таблица_основная[[#This Row],[Первая строка массива]])</f>
        <v>F$1498</v>
      </c>
      <c r="O29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298" s="90">
        <v>1498</v>
      </c>
      <c r="Q298" s="90">
        <f>Таблица_основная[[#This Row],[Первая строка массива]]+43</f>
        <v>1541</v>
      </c>
    </row>
    <row r="299" spans="1:17" ht="15.75" x14ac:dyDescent="0.25">
      <c r="A299" s="90">
        <v>1460</v>
      </c>
      <c r="B299" s="90">
        <v>298</v>
      </c>
      <c r="C299" s="53" t="s">
        <v>4</v>
      </c>
      <c r="D299" s="91" t="s">
        <v>90</v>
      </c>
      <c r="E299" s="55">
        <v>44927</v>
      </c>
      <c r="F299" s="93">
        <v>1</v>
      </c>
      <c r="G299" s="90">
        <v>7</v>
      </c>
      <c r="H299" s="63" t="s">
        <v>98</v>
      </c>
      <c r="I299" s="93">
        <v>2.2000000000000002</v>
      </c>
      <c r="J299" s="63" t="s">
        <v>104</v>
      </c>
      <c r="K299" s="67">
        <v>31.5</v>
      </c>
      <c r="L299" s="155">
        <v>24</v>
      </c>
      <c r="M2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299" s="89" t="str">
        <f>CONCATENATE("F","$",Таблица_основная[[#This Row],[Первая строка массива]])</f>
        <v>F$1454</v>
      </c>
      <c r="O29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299" s="90">
        <v>1454</v>
      </c>
      <c r="Q299" s="90">
        <f>Таблица_основная[[#This Row],[Первая строка массива]]+43</f>
        <v>1497</v>
      </c>
    </row>
    <row r="300" spans="1:17" ht="15.75" x14ac:dyDescent="0.25">
      <c r="A300" s="90">
        <v>1548</v>
      </c>
      <c r="B300" s="90">
        <v>299</v>
      </c>
      <c r="C300" s="53" t="s">
        <v>4</v>
      </c>
      <c r="D300" s="91" t="s">
        <v>160</v>
      </c>
      <c r="E300" s="55">
        <v>44927</v>
      </c>
      <c r="F300" s="93">
        <v>0.4</v>
      </c>
      <c r="G300" s="90">
        <v>6</v>
      </c>
      <c r="H300" s="63" t="s">
        <v>98</v>
      </c>
      <c r="I300" s="93">
        <v>0</v>
      </c>
      <c r="J300" s="63" t="s">
        <v>104</v>
      </c>
      <c r="K300" s="140" t="s">
        <v>178</v>
      </c>
      <c r="L300" s="156">
        <v>24</v>
      </c>
      <c r="M3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300" s="89" t="str">
        <f>CONCATENATE("F","$",Таблица_основная[[#This Row],[Первая строка массива]])</f>
        <v>F$1542</v>
      </c>
      <c r="O30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00" s="90">
        <v>1542</v>
      </c>
      <c r="Q300" s="90">
        <f>Таблица_основная[[#This Row],[Первая строка массива]]+43</f>
        <v>1585</v>
      </c>
    </row>
    <row r="301" spans="1:17" ht="15.75" x14ac:dyDescent="0.25">
      <c r="A301" s="90">
        <v>1284</v>
      </c>
      <c r="B301" s="90">
        <v>300</v>
      </c>
      <c r="C301" s="53" t="s">
        <v>4</v>
      </c>
      <c r="D301" s="144" t="s">
        <v>161</v>
      </c>
      <c r="E301" s="55">
        <v>44927</v>
      </c>
      <c r="F301" s="95">
        <v>0.3</v>
      </c>
      <c r="G301" s="90">
        <v>3</v>
      </c>
      <c r="H301" s="63" t="s">
        <v>98</v>
      </c>
      <c r="I301" s="95">
        <v>0.2</v>
      </c>
      <c r="J301" s="63" t="s">
        <v>104</v>
      </c>
      <c r="K301" s="67" t="s">
        <v>178</v>
      </c>
      <c r="L301" s="155">
        <v>24</v>
      </c>
      <c r="M3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1" s="89" t="str">
        <f>CONCATENATE("F","$",Таблица_основная[[#This Row],[Первая строка массива]])</f>
        <v>F$1278</v>
      </c>
      <c r="O30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01" s="90">
        <v>1278</v>
      </c>
      <c r="Q301" s="90">
        <f>Таблица_основная[[#This Row],[Первая строка массива]]+43</f>
        <v>1321</v>
      </c>
    </row>
    <row r="302" spans="1:17" ht="15.75" x14ac:dyDescent="0.25">
      <c r="A302" s="90">
        <v>1328</v>
      </c>
      <c r="B302" s="90">
        <v>301</v>
      </c>
      <c r="C302" s="53" t="s">
        <v>4</v>
      </c>
      <c r="D302" s="144" t="s">
        <v>94</v>
      </c>
      <c r="E302" s="55">
        <v>44927</v>
      </c>
      <c r="F302" s="95">
        <v>0.5</v>
      </c>
      <c r="G302" s="90">
        <v>2</v>
      </c>
      <c r="H302" s="63" t="s">
        <v>98</v>
      </c>
      <c r="I302" s="95">
        <v>0.5</v>
      </c>
      <c r="J302" s="63" t="s">
        <v>104</v>
      </c>
      <c r="K302" s="67">
        <v>0.2</v>
      </c>
      <c r="L302" s="155">
        <v>24</v>
      </c>
      <c r="M3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302" s="89" t="str">
        <f>CONCATENATE("F","$",Таблица_основная[[#This Row],[Первая строка массива]])</f>
        <v>F$1322</v>
      </c>
      <c r="O30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02" s="90">
        <v>1322</v>
      </c>
      <c r="Q302" s="90">
        <f>Таблица_основная[[#This Row],[Первая строка массива]]+43</f>
        <v>1365</v>
      </c>
    </row>
    <row r="303" spans="1:17" ht="15.75" x14ac:dyDescent="0.25">
      <c r="A303" s="90">
        <v>1196</v>
      </c>
      <c r="B303" s="90">
        <v>302</v>
      </c>
      <c r="C303" s="53" t="s">
        <v>4</v>
      </c>
      <c r="D303" s="54" t="s">
        <v>162</v>
      </c>
      <c r="E303" s="55">
        <v>44927</v>
      </c>
      <c r="F303" s="59">
        <v>1.4</v>
      </c>
      <c r="G303" s="59">
        <v>8</v>
      </c>
      <c r="H303" s="63" t="s">
        <v>98</v>
      </c>
      <c r="I303" s="59">
        <v>1.4</v>
      </c>
      <c r="J303" s="63" t="s">
        <v>104</v>
      </c>
      <c r="K303" s="67">
        <v>1.6</v>
      </c>
      <c r="L303" s="155">
        <v>24</v>
      </c>
      <c r="M3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3" s="89" t="str">
        <f>CONCATENATE("F","$",Таблица_основная[[#This Row],[Первая строка массива]])</f>
        <v>F$1190</v>
      </c>
      <c r="O30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03" s="90">
        <v>1190</v>
      </c>
      <c r="Q303" s="90">
        <f>Таблица_основная[[#This Row],[Первая строка массива]]+43</f>
        <v>1233</v>
      </c>
    </row>
    <row r="304" spans="1:17" ht="15.75" x14ac:dyDescent="0.25">
      <c r="A304" s="90">
        <v>932</v>
      </c>
      <c r="B304" s="90">
        <v>303</v>
      </c>
      <c r="C304" s="53" t="s">
        <v>4</v>
      </c>
      <c r="D304" s="54" t="s">
        <v>83</v>
      </c>
      <c r="E304" s="55">
        <v>44927</v>
      </c>
      <c r="F304" s="92">
        <v>0</v>
      </c>
      <c r="G304" s="96">
        <v>6</v>
      </c>
      <c r="H304" s="63" t="s">
        <v>98</v>
      </c>
      <c r="I304" s="92">
        <v>1.1000000000000001</v>
      </c>
      <c r="J304" s="63" t="s">
        <v>104</v>
      </c>
      <c r="K304" s="67">
        <v>32.1</v>
      </c>
      <c r="L304" s="155">
        <v>24</v>
      </c>
      <c r="M3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304" s="89" t="str">
        <f>CONCATENATE("F","$",Таблица_основная[[#This Row],[Первая строка массива]])</f>
        <v>F$926</v>
      </c>
      <c r="O30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04" s="90">
        <v>926</v>
      </c>
      <c r="Q304" s="90">
        <f>Таблица_основная[[#This Row],[Первая строка массива]]+43</f>
        <v>969</v>
      </c>
    </row>
    <row r="305" spans="1:17" ht="15.75" x14ac:dyDescent="0.25">
      <c r="A305" s="90">
        <v>1020</v>
      </c>
      <c r="B305" s="90">
        <v>304</v>
      </c>
      <c r="C305" s="53" t="s">
        <v>4</v>
      </c>
      <c r="D305" s="54" t="s">
        <v>163</v>
      </c>
      <c r="E305" s="55">
        <v>44927</v>
      </c>
      <c r="F305" s="94">
        <v>100</v>
      </c>
      <c r="G305" s="96">
        <v>1</v>
      </c>
      <c r="H305" s="63" t="s">
        <v>98</v>
      </c>
      <c r="I305" s="94">
        <v>99.5</v>
      </c>
      <c r="J305" s="63" t="s">
        <v>104</v>
      </c>
      <c r="K305" s="67" t="s">
        <v>178</v>
      </c>
      <c r="L305" s="155">
        <v>24</v>
      </c>
      <c r="M3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05" s="89" t="str">
        <f>CONCATENATE("F","$",Таблица_основная[[#This Row],[Первая строка массива]])</f>
        <v>F$1014</v>
      </c>
      <c r="O30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05" s="90">
        <v>1014</v>
      </c>
      <c r="Q305" s="90">
        <f>Таблица_основная[[#This Row],[Первая строка массива]]+43</f>
        <v>1057</v>
      </c>
    </row>
    <row r="306" spans="1:17" ht="15.75" x14ac:dyDescent="0.25">
      <c r="A306" s="90">
        <v>229</v>
      </c>
      <c r="B306" s="90">
        <v>305</v>
      </c>
      <c r="C306" s="53" t="s">
        <v>0</v>
      </c>
      <c r="D306" s="54" t="s">
        <v>155</v>
      </c>
      <c r="E306" s="55">
        <v>44562</v>
      </c>
      <c r="F306" s="59">
        <v>231</v>
      </c>
      <c r="G306" s="59">
        <v>1</v>
      </c>
      <c r="H306" s="63" t="s">
        <v>97</v>
      </c>
      <c r="I306" s="59">
        <v>24.3</v>
      </c>
      <c r="J306" s="63" t="s">
        <v>103</v>
      </c>
      <c r="K306" s="72">
        <v>235.1</v>
      </c>
      <c r="L306" s="154">
        <v>1</v>
      </c>
      <c r="M30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6" s="89" t="str">
        <f>CONCATENATE("F","$",Таблица_основная[[#This Row],[Первая строка массива]])</f>
        <v>F$222</v>
      </c>
      <c r="O30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306" s="90">
        <v>222</v>
      </c>
      <c r="Q306" s="90">
        <f>Таблица_основная[[#This Row],[Первая строка массива]]+43</f>
        <v>265</v>
      </c>
    </row>
    <row r="307" spans="1:17" ht="15.75" x14ac:dyDescent="0.25">
      <c r="A307" s="90">
        <v>757</v>
      </c>
      <c r="B307" s="90">
        <v>306</v>
      </c>
      <c r="C307" s="53" t="s">
        <v>0</v>
      </c>
      <c r="D307" s="54" t="s">
        <v>164</v>
      </c>
      <c r="E307" s="55">
        <v>44562</v>
      </c>
      <c r="F307" s="59">
        <v>831152.00000000012</v>
      </c>
      <c r="G307" s="59">
        <v>1</v>
      </c>
      <c r="H307" s="63" t="s">
        <v>97</v>
      </c>
      <c r="I307" s="59">
        <v>116149</v>
      </c>
      <c r="J307" s="63" t="s">
        <v>103</v>
      </c>
      <c r="K307" s="73">
        <v>1712442.1</v>
      </c>
      <c r="L307" s="154">
        <v>1</v>
      </c>
      <c r="M30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7" s="89" t="str">
        <f>CONCATENATE("F","$",Таблица_основная[[#This Row],[Первая строка массива]])</f>
        <v>F$750</v>
      </c>
      <c r="O30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07" s="90">
        <v>750</v>
      </c>
      <c r="Q307" s="90">
        <f>Таблица_основная[[#This Row],[Первая строка массива]]+43</f>
        <v>793</v>
      </c>
    </row>
    <row r="308" spans="1:17" ht="15.75" x14ac:dyDescent="0.25">
      <c r="A308" s="90">
        <v>273</v>
      </c>
      <c r="B308" s="90">
        <v>307</v>
      </c>
      <c r="C308" s="53" t="s">
        <v>0</v>
      </c>
      <c r="D308" s="54" t="s">
        <v>156</v>
      </c>
      <c r="E308" s="55">
        <v>44562</v>
      </c>
      <c r="F308" s="146">
        <v>0.3</v>
      </c>
      <c r="G308" s="59">
        <v>2</v>
      </c>
      <c r="H308" s="63" t="s">
        <v>97</v>
      </c>
      <c r="I308" s="146">
        <v>0.2</v>
      </c>
      <c r="J308" s="63" t="s">
        <v>103</v>
      </c>
      <c r="K308" s="67">
        <v>2E-3</v>
      </c>
      <c r="L308" s="155">
        <v>1</v>
      </c>
      <c r="M3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308" s="89" t="str">
        <f>CONCATENATE("F","$",Таблица_основная[[#This Row],[Первая строка массива]])</f>
        <v>F$266</v>
      </c>
      <c r="O30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308" s="90">
        <v>266</v>
      </c>
      <c r="Q308" s="90">
        <f>Таблица_основная[[#This Row],[Первая строка массива]]+43</f>
        <v>309</v>
      </c>
    </row>
    <row r="309" spans="1:17" ht="15.75" x14ac:dyDescent="0.25">
      <c r="A309" s="90">
        <v>9</v>
      </c>
      <c r="B309" s="90">
        <v>308</v>
      </c>
      <c r="C309" s="53" t="s">
        <v>0</v>
      </c>
      <c r="D309" s="54" t="s">
        <v>165</v>
      </c>
      <c r="E309" s="98">
        <v>44562</v>
      </c>
      <c r="F309" s="97">
        <v>1800</v>
      </c>
      <c r="G309" s="97">
        <v>1</v>
      </c>
      <c r="H309" s="63" t="s">
        <v>97</v>
      </c>
      <c r="I309" s="59">
        <v>154.69999999999999</v>
      </c>
      <c r="J309" s="63" t="s">
        <v>103</v>
      </c>
      <c r="K309" s="74">
        <v>2237.9</v>
      </c>
      <c r="L309" s="154">
        <v>1</v>
      </c>
      <c r="M30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09" s="89" t="str">
        <f>CONCATENATE("F","$",Таблица_основная[[#This Row],[Первая строка массива]])</f>
        <v>F$2</v>
      </c>
      <c r="O30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309" s="90">
        <v>2</v>
      </c>
      <c r="Q309" s="90">
        <f>Таблица_основная[[#This Row],[Первая строка массива]]+43</f>
        <v>45</v>
      </c>
    </row>
    <row r="310" spans="1:17" ht="15.75" x14ac:dyDescent="0.25">
      <c r="A310" s="90">
        <v>801</v>
      </c>
      <c r="B310" s="90">
        <v>309</v>
      </c>
      <c r="C310" s="53" t="s">
        <v>0</v>
      </c>
      <c r="D310" s="54" t="s">
        <v>166</v>
      </c>
      <c r="E310" s="55">
        <v>44562</v>
      </c>
      <c r="F310" s="59">
        <v>55377</v>
      </c>
      <c r="G310" s="59">
        <v>1</v>
      </c>
      <c r="H310" s="63" t="s">
        <v>97</v>
      </c>
      <c r="I310" s="59">
        <v>3901.3</v>
      </c>
      <c r="J310" s="63" t="s">
        <v>103</v>
      </c>
      <c r="K310" s="74">
        <v>44096.6</v>
      </c>
      <c r="L310" s="154">
        <v>1</v>
      </c>
      <c r="M31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0" s="89" t="str">
        <f>CONCATENATE("F","$",Таблица_основная[[#This Row],[Первая строка массива]])</f>
        <v>F$794</v>
      </c>
      <c r="O31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310" s="90">
        <v>794</v>
      </c>
      <c r="Q310" s="90">
        <f>Таблица_основная[[#This Row],[Первая строка массива]]+43</f>
        <v>837</v>
      </c>
    </row>
    <row r="311" spans="1:17" ht="15.75" x14ac:dyDescent="0.25">
      <c r="A311" s="90">
        <v>53</v>
      </c>
      <c r="B311" s="90">
        <v>310</v>
      </c>
      <c r="C311" s="53" t="s">
        <v>0</v>
      </c>
      <c r="D311" s="54" t="s">
        <v>157</v>
      </c>
      <c r="E311" s="55">
        <v>44562</v>
      </c>
      <c r="F311" s="59">
        <v>57408</v>
      </c>
      <c r="G311" s="59">
        <v>1</v>
      </c>
      <c r="H311" s="63" t="s">
        <v>97</v>
      </c>
      <c r="I311" s="59">
        <v>4080.4</v>
      </c>
      <c r="J311" s="63" t="s">
        <v>103</v>
      </c>
      <c r="K311" s="68">
        <v>46569.599999999999</v>
      </c>
      <c r="L311" s="155">
        <v>1</v>
      </c>
      <c r="M3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1" s="89" t="str">
        <f>CONCATENATE("F","$",Таблица_основная[[#This Row],[Первая строка массива]])</f>
        <v>F$46</v>
      </c>
      <c r="O31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311" s="90">
        <v>46</v>
      </c>
      <c r="Q311" s="90">
        <f>Таблица_основная[[#This Row],[Первая строка массива]]+43</f>
        <v>89</v>
      </c>
    </row>
    <row r="312" spans="1:17" ht="15.75" x14ac:dyDescent="0.25">
      <c r="A312" s="90">
        <v>405</v>
      </c>
      <c r="B312" s="90">
        <v>311</v>
      </c>
      <c r="C312" s="53" t="s">
        <v>0</v>
      </c>
      <c r="D312" s="54" t="s">
        <v>71</v>
      </c>
      <c r="E312" s="55">
        <v>44562</v>
      </c>
      <c r="F312" s="146">
        <v>69.099999999999994</v>
      </c>
      <c r="G312" s="59">
        <v>2</v>
      </c>
      <c r="H312" s="63" t="s">
        <v>97</v>
      </c>
      <c r="I312" s="146">
        <v>35.1</v>
      </c>
      <c r="J312" s="63" t="s">
        <v>103</v>
      </c>
      <c r="K312" s="67">
        <v>27.2</v>
      </c>
      <c r="L312" s="155">
        <v>1</v>
      </c>
      <c r="M3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2" s="89" t="str">
        <f>CONCATENATE("F","$",Таблица_основная[[#This Row],[Первая строка массива]])</f>
        <v>F$398</v>
      </c>
      <c r="O31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312" s="90">
        <v>398</v>
      </c>
      <c r="Q312" s="90">
        <f>Таблица_основная[[#This Row],[Первая строка массива]]+43</f>
        <v>441</v>
      </c>
    </row>
    <row r="313" spans="1:17" ht="15.75" x14ac:dyDescent="0.25">
      <c r="A313" s="90">
        <v>317</v>
      </c>
      <c r="B313" s="90">
        <v>312</v>
      </c>
      <c r="C313" s="53" t="s">
        <v>0</v>
      </c>
      <c r="D313" s="54" t="s">
        <v>158</v>
      </c>
      <c r="E313" s="55">
        <v>44562</v>
      </c>
      <c r="F313" s="59">
        <v>1936</v>
      </c>
      <c r="G313" s="59">
        <v>1</v>
      </c>
      <c r="H313" s="63" t="s">
        <v>97</v>
      </c>
      <c r="I313" s="59">
        <v>225.2</v>
      </c>
      <c r="J313" s="63" t="s">
        <v>103</v>
      </c>
      <c r="K313" s="67">
        <v>2573.6</v>
      </c>
      <c r="L313" s="155">
        <v>1</v>
      </c>
      <c r="M3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N313" s="89" t="str">
        <f>CONCATENATE("F","$",Таблица_основная[[#This Row],[Первая строка массива]])</f>
        <v>F$310</v>
      </c>
      <c r="O31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313" s="90">
        <v>310</v>
      </c>
      <c r="Q313" s="90">
        <f>Таблица_основная[[#This Row],[Первая строка массива]]+43</f>
        <v>353</v>
      </c>
    </row>
    <row r="314" spans="1:17" ht="15.75" x14ac:dyDescent="0.25">
      <c r="A314" s="90">
        <v>141</v>
      </c>
      <c r="B314" s="90">
        <v>313</v>
      </c>
      <c r="C314" s="53" t="s">
        <v>0</v>
      </c>
      <c r="D314" s="144" t="s">
        <v>85</v>
      </c>
      <c r="E314" s="55">
        <v>44562</v>
      </c>
      <c r="F314" s="137">
        <v>0.74</v>
      </c>
      <c r="G314" s="90">
        <v>9</v>
      </c>
      <c r="H314" s="63" t="s">
        <v>97</v>
      </c>
      <c r="I314" s="147">
        <v>0</v>
      </c>
      <c r="J314" s="63" t="s">
        <v>103</v>
      </c>
      <c r="K314" s="140" t="s">
        <v>178</v>
      </c>
      <c r="L314" s="156">
        <v>1</v>
      </c>
      <c r="M3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4" s="89" t="str">
        <f>CONCATENATE("F","$",Таблица_основная[[#This Row],[Первая строка массива]])</f>
        <v>F$134</v>
      </c>
      <c r="O31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314" s="90">
        <v>134</v>
      </c>
      <c r="Q314" s="90">
        <f>Таблица_основная[[#This Row],[Первая строка массива]]+43</f>
        <v>177</v>
      </c>
    </row>
    <row r="315" spans="1:17" ht="15.75" x14ac:dyDescent="0.25">
      <c r="A315" s="90">
        <v>537</v>
      </c>
      <c r="B315" s="90">
        <v>314</v>
      </c>
      <c r="C315" s="53" t="s">
        <v>0</v>
      </c>
      <c r="D315" s="144" t="s">
        <v>86</v>
      </c>
      <c r="E315" s="55">
        <v>44562</v>
      </c>
      <c r="F315" s="147">
        <v>101</v>
      </c>
      <c r="G315" s="90">
        <v>1</v>
      </c>
      <c r="H315" s="63" t="s">
        <v>97</v>
      </c>
      <c r="I315" s="150">
        <v>25.4</v>
      </c>
      <c r="J315" s="63" t="s">
        <v>103</v>
      </c>
      <c r="K315" s="67" t="s">
        <v>178</v>
      </c>
      <c r="L315" s="155">
        <v>1</v>
      </c>
      <c r="M3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5" s="89" t="str">
        <f>CONCATENATE("F","$",Таблица_основная[[#This Row],[Первая строка массива]])</f>
        <v>F$530</v>
      </c>
      <c r="O31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315" s="90">
        <v>530</v>
      </c>
      <c r="Q315" s="90">
        <f>Таблица_основная[[#This Row],[Первая строка массива]]+43</f>
        <v>573</v>
      </c>
    </row>
    <row r="316" spans="1:17" ht="15.75" x14ac:dyDescent="0.25">
      <c r="A316" s="90">
        <v>581</v>
      </c>
      <c r="B316" s="90">
        <v>315</v>
      </c>
      <c r="C316" s="53" t="s">
        <v>0</v>
      </c>
      <c r="D316" s="144" t="s">
        <v>159</v>
      </c>
      <c r="E316" s="55">
        <v>44562</v>
      </c>
      <c r="F316" s="147">
        <v>377</v>
      </c>
      <c r="G316" s="90">
        <v>1</v>
      </c>
      <c r="H316" s="63" t="s">
        <v>97</v>
      </c>
      <c r="I316" s="150">
        <v>62.9</v>
      </c>
      <c r="J316" s="63" t="s">
        <v>103</v>
      </c>
      <c r="K316" s="67" t="s">
        <v>178</v>
      </c>
      <c r="L316" s="155">
        <v>1</v>
      </c>
      <c r="M3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6" s="89" t="str">
        <f>CONCATENATE("F","$",Таблица_основная[[#This Row],[Первая строка массива]])</f>
        <v>F$574</v>
      </c>
      <c r="O31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316" s="90">
        <v>574</v>
      </c>
      <c r="Q316" s="90">
        <f>Таблица_основная[[#This Row],[Первая строка массива]]+43</f>
        <v>617</v>
      </c>
    </row>
    <row r="317" spans="1:17" ht="15.75" x14ac:dyDescent="0.25">
      <c r="A317" s="90">
        <v>669</v>
      </c>
      <c r="B317" s="90">
        <v>316</v>
      </c>
      <c r="C317" s="53" t="s">
        <v>0</v>
      </c>
      <c r="D317" s="144" t="s">
        <v>89</v>
      </c>
      <c r="E317" s="55">
        <v>44562</v>
      </c>
      <c r="F317" s="147">
        <v>191</v>
      </c>
      <c r="G317" s="90">
        <v>1</v>
      </c>
      <c r="H317" s="63" t="s">
        <v>97</v>
      </c>
      <c r="I317" s="150">
        <v>32.1</v>
      </c>
      <c r="J317" s="63" t="s">
        <v>103</v>
      </c>
      <c r="K317" s="67">
        <v>35.9</v>
      </c>
      <c r="L317" s="155">
        <v>1</v>
      </c>
      <c r="M3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7" s="89" t="str">
        <f>CONCATENATE("F","$",Таблица_основная[[#This Row],[Первая строка массива]])</f>
        <v>F$662</v>
      </c>
      <c r="O31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317" s="90">
        <v>662</v>
      </c>
      <c r="Q317" s="90">
        <f>Таблица_основная[[#This Row],[Первая строка массива]]+43</f>
        <v>705</v>
      </c>
    </row>
    <row r="318" spans="1:17" ht="15.75" x14ac:dyDescent="0.25">
      <c r="A318" s="90">
        <v>625</v>
      </c>
      <c r="B318" s="90">
        <v>317</v>
      </c>
      <c r="C318" s="53" t="s">
        <v>0</v>
      </c>
      <c r="D318" s="144" t="s">
        <v>90</v>
      </c>
      <c r="E318" s="55">
        <v>44562</v>
      </c>
      <c r="F318" s="147">
        <v>73</v>
      </c>
      <c r="G318" s="90">
        <v>1</v>
      </c>
      <c r="H318" s="63" t="s">
        <v>97</v>
      </c>
      <c r="I318" s="150">
        <v>13.7</v>
      </c>
      <c r="J318" s="63" t="s">
        <v>103</v>
      </c>
      <c r="K318" s="67">
        <v>42.8</v>
      </c>
      <c r="L318" s="155">
        <v>1</v>
      </c>
      <c r="M3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18" s="89" t="str">
        <f>CONCATENATE("F","$",Таблица_основная[[#This Row],[Первая строка массива]])</f>
        <v>F$618</v>
      </c>
      <c r="O31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318" s="90">
        <v>618</v>
      </c>
      <c r="Q318" s="90">
        <f>Таблица_основная[[#This Row],[Первая строка массива]]+43</f>
        <v>661</v>
      </c>
    </row>
    <row r="319" spans="1:17" ht="15.75" x14ac:dyDescent="0.25">
      <c r="A319" s="90">
        <v>713</v>
      </c>
      <c r="B319" s="90">
        <v>318</v>
      </c>
      <c r="C319" s="53" t="s">
        <v>0</v>
      </c>
      <c r="D319" s="144" t="s">
        <v>160</v>
      </c>
      <c r="E319" s="55">
        <v>44562</v>
      </c>
      <c r="F319" s="147">
        <v>0.3</v>
      </c>
      <c r="G319" s="90">
        <v>6</v>
      </c>
      <c r="H319" s="63" t="s">
        <v>97</v>
      </c>
      <c r="I319" s="150">
        <v>0</v>
      </c>
      <c r="J319" s="63" t="s">
        <v>103</v>
      </c>
      <c r="K319" s="140" t="s">
        <v>178</v>
      </c>
      <c r="L319" s="156">
        <v>1</v>
      </c>
      <c r="M3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319" s="89" t="str">
        <f>CONCATENATE("F","$",Таблица_основная[[#This Row],[Первая строка массива]])</f>
        <v>F$706</v>
      </c>
      <c r="O31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319" s="90">
        <v>706</v>
      </c>
      <c r="Q319" s="90">
        <f>Таблица_основная[[#This Row],[Первая строка массива]]+43</f>
        <v>749</v>
      </c>
    </row>
    <row r="320" spans="1:17" ht="15.75" x14ac:dyDescent="0.25">
      <c r="A320" s="90">
        <v>449</v>
      </c>
      <c r="B320" s="90">
        <v>319</v>
      </c>
      <c r="C320" s="53" t="s">
        <v>0</v>
      </c>
      <c r="D320" s="144" t="s">
        <v>161</v>
      </c>
      <c r="E320" s="55">
        <v>44562</v>
      </c>
      <c r="F320" s="148">
        <v>0.1</v>
      </c>
      <c r="G320" s="90">
        <v>5</v>
      </c>
      <c r="H320" s="63" t="s">
        <v>97</v>
      </c>
      <c r="I320" s="150">
        <v>0.2</v>
      </c>
      <c r="J320" s="63" t="s">
        <v>103</v>
      </c>
      <c r="K320" s="67" t="s">
        <v>178</v>
      </c>
      <c r="L320" s="155">
        <v>1</v>
      </c>
      <c r="M3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320" s="89" t="str">
        <f>CONCATENATE("F","$",Таблица_основная[[#This Row],[Первая строка массива]])</f>
        <v>F$442</v>
      </c>
      <c r="O32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320" s="90">
        <v>442</v>
      </c>
      <c r="Q320" s="90">
        <f>Таблица_основная[[#This Row],[Первая строка массива]]+43</f>
        <v>485</v>
      </c>
    </row>
    <row r="321" spans="1:17" ht="15.75" x14ac:dyDescent="0.25">
      <c r="A321" s="90">
        <v>493</v>
      </c>
      <c r="B321" s="90">
        <v>320</v>
      </c>
      <c r="C321" s="53" t="s">
        <v>0</v>
      </c>
      <c r="D321" s="144" t="s">
        <v>94</v>
      </c>
      <c r="E321" s="55">
        <v>44562</v>
      </c>
      <c r="F321" s="148">
        <v>1</v>
      </c>
      <c r="G321" s="90">
        <v>8</v>
      </c>
      <c r="H321" s="63" t="s">
        <v>97</v>
      </c>
      <c r="I321" s="148">
        <v>0.6</v>
      </c>
      <c r="J321" s="63" t="s">
        <v>103</v>
      </c>
      <c r="K321" s="67">
        <v>0.2</v>
      </c>
      <c r="L321" s="155">
        <v>1</v>
      </c>
      <c r="M3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321" s="89" t="str">
        <f>CONCATENATE("F","$",Таблица_основная[[#This Row],[Первая строка массива]])</f>
        <v>F$486</v>
      </c>
      <c r="O32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321" s="90">
        <v>486</v>
      </c>
      <c r="Q321" s="90">
        <f>Таблица_основная[[#This Row],[Первая строка массива]]+43</f>
        <v>529</v>
      </c>
    </row>
    <row r="322" spans="1:17" ht="15.75" x14ac:dyDescent="0.25">
      <c r="A322" s="90">
        <v>361</v>
      </c>
      <c r="B322" s="90">
        <v>321</v>
      </c>
      <c r="C322" s="53" t="s">
        <v>0</v>
      </c>
      <c r="D322" s="59" t="s">
        <v>162</v>
      </c>
      <c r="E322" s="55">
        <v>44562</v>
      </c>
      <c r="F322" s="146">
        <v>2.2999999999999998</v>
      </c>
      <c r="G322" s="59">
        <v>6</v>
      </c>
      <c r="H322" s="63" t="s">
        <v>97</v>
      </c>
      <c r="I322" s="59">
        <v>1.9</v>
      </c>
      <c r="J322" s="63" t="s">
        <v>103</v>
      </c>
      <c r="K322" s="67">
        <v>1.5</v>
      </c>
      <c r="L322" s="155">
        <v>1</v>
      </c>
      <c r="M3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2" s="89" t="str">
        <f>CONCATENATE("F","$",Таблица_основная[[#This Row],[Первая строка массива]])</f>
        <v>F$354</v>
      </c>
      <c r="O32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322" s="90">
        <v>354</v>
      </c>
      <c r="Q322" s="90">
        <f>Таблица_основная[[#This Row],[Первая строка массива]]+43</f>
        <v>397</v>
      </c>
    </row>
    <row r="323" spans="1:17" ht="15.75" x14ac:dyDescent="0.25">
      <c r="A323" s="90">
        <v>97</v>
      </c>
      <c r="B323" s="90">
        <v>322</v>
      </c>
      <c r="C323" s="53" t="s">
        <v>0</v>
      </c>
      <c r="D323" s="59" t="s">
        <v>83</v>
      </c>
      <c r="E323" s="55">
        <v>44562</v>
      </c>
      <c r="F323" s="92">
        <v>27</v>
      </c>
      <c r="G323" s="96">
        <v>1</v>
      </c>
      <c r="H323" s="63" t="s">
        <v>97</v>
      </c>
      <c r="I323" s="92">
        <v>1.1000000000000001</v>
      </c>
      <c r="J323" s="63" t="s">
        <v>103</v>
      </c>
      <c r="K323" s="67">
        <v>30.3</v>
      </c>
      <c r="L323" s="155">
        <v>1</v>
      </c>
      <c r="M3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3" s="89" t="str">
        <f>CONCATENATE("F","$",Таблица_основная[[#This Row],[Первая строка массива]])</f>
        <v>F$90</v>
      </c>
      <c r="O32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323" s="90">
        <v>90</v>
      </c>
      <c r="Q323" s="90">
        <f>Таблица_основная[[#This Row],[Первая строка массива]]+43</f>
        <v>133</v>
      </c>
    </row>
    <row r="324" spans="1:17" ht="15.75" x14ac:dyDescent="0.25">
      <c r="A324" s="90">
        <v>185</v>
      </c>
      <c r="B324" s="90">
        <v>323</v>
      </c>
      <c r="C324" s="53" t="s">
        <v>0</v>
      </c>
      <c r="D324" s="59" t="s">
        <v>163</v>
      </c>
      <c r="E324" s="55">
        <v>44562</v>
      </c>
      <c r="F324" s="94">
        <v>100</v>
      </c>
      <c r="G324" s="96">
        <v>1</v>
      </c>
      <c r="H324" s="63" t="s">
        <v>97</v>
      </c>
      <c r="I324" s="94">
        <v>99.2</v>
      </c>
      <c r="J324" s="63" t="s">
        <v>103</v>
      </c>
      <c r="K324" s="67" t="s">
        <v>178</v>
      </c>
      <c r="L324" s="155">
        <v>1</v>
      </c>
      <c r="M3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324" s="89" t="str">
        <f>CONCATENATE("F","$",Таблица_основная[[#This Row],[Первая строка массива]])</f>
        <v>F$178</v>
      </c>
      <c r="O32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324" s="90">
        <v>178</v>
      </c>
      <c r="Q324" s="90">
        <f>Таблица_основная[[#This Row],[Первая строка массива]]+43</f>
        <v>221</v>
      </c>
    </row>
    <row r="325" spans="1:17" ht="15.75" x14ac:dyDescent="0.25">
      <c r="A325" s="90">
        <v>1065</v>
      </c>
      <c r="B325" s="90">
        <v>324</v>
      </c>
      <c r="C325" s="53" t="s">
        <v>0</v>
      </c>
      <c r="D325" s="59" t="s">
        <v>155</v>
      </c>
      <c r="E325" s="55">
        <v>44927</v>
      </c>
      <c r="F325" s="59">
        <v>217</v>
      </c>
      <c r="G325" s="59">
        <v>1</v>
      </c>
      <c r="H325" s="63" t="s">
        <v>98</v>
      </c>
      <c r="I325" s="59">
        <v>24</v>
      </c>
      <c r="J325" s="63" t="s">
        <v>104</v>
      </c>
      <c r="K325" s="69">
        <v>209.5</v>
      </c>
      <c r="L325" s="154">
        <v>1</v>
      </c>
      <c r="M32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5" s="89" t="str">
        <f>CONCATENATE("F","$",Таблица_основная[[#This Row],[Первая строка массива]])</f>
        <v>F$1058</v>
      </c>
      <c r="O32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325" s="90">
        <v>1058</v>
      </c>
      <c r="Q325" s="90">
        <f>Таблица_основная[[#This Row],[Первая строка массива]]+43</f>
        <v>1101</v>
      </c>
    </row>
    <row r="326" spans="1:17" ht="15.75" x14ac:dyDescent="0.25">
      <c r="A326" s="90">
        <v>1593</v>
      </c>
      <c r="B326" s="90">
        <v>325</v>
      </c>
      <c r="C326" s="53" t="s">
        <v>0</v>
      </c>
      <c r="D326" s="59" t="s">
        <v>164</v>
      </c>
      <c r="E326" s="55">
        <v>44927</v>
      </c>
      <c r="F326" s="59">
        <v>1206587.9999999995</v>
      </c>
      <c r="G326" s="59">
        <v>1</v>
      </c>
      <c r="H326" s="63" t="s">
        <v>98</v>
      </c>
      <c r="I326" s="59">
        <v>131655.9</v>
      </c>
      <c r="J326" s="63" t="s">
        <v>104</v>
      </c>
      <c r="K326" s="71">
        <v>1645476.7</v>
      </c>
      <c r="L326" s="155">
        <v>1</v>
      </c>
      <c r="M32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6" s="89" t="str">
        <f>CONCATENATE("F","$",Таблица_основная[[#This Row],[Первая строка массива]])</f>
        <v>F$1586</v>
      </c>
      <c r="O32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326" s="90">
        <v>1586</v>
      </c>
      <c r="Q326" s="90">
        <f>Таблица_основная[[#This Row],[Первая строка массива]]+43</f>
        <v>1629</v>
      </c>
    </row>
    <row r="327" spans="1:17" ht="15.75" x14ac:dyDescent="0.25">
      <c r="A327" s="90">
        <v>1109</v>
      </c>
      <c r="B327" s="90">
        <v>326</v>
      </c>
      <c r="C327" s="53" t="s">
        <v>0</v>
      </c>
      <c r="D327" s="59" t="s">
        <v>156</v>
      </c>
      <c r="E327" s="55">
        <v>44927</v>
      </c>
      <c r="F327" s="146">
        <v>0.2</v>
      </c>
      <c r="G327" s="59">
        <v>3</v>
      </c>
      <c r="H327" s="63" t="s">
        <v>98</v>
      </c>
      <c r="I327" s="146">
        <v>0.2</v>
      </c>
      <c r="J327" s="63" t="s">
        <v>104</v>
      </c>
      <c r="K327" s="66">
        <v>1E-3</v>
      </c>
      <c r="L327" s="154">
        <v>1</v>
      </c>
      <c r="M32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327" s="89" t="str">
        <f>CONCATENATE("F","$",Таблица_основная[[#This Row],[Первая строка массива]])</f>
        <v>F$1102</v>
      </c>
      <c r="O32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327" s="90">
        <v>1102</v>
      </c>
      <c r="Q327" s="90">
        <f>Таблица_основная[[#This Row],[Первая строка массива]]+43</f>
        <v>1145</v>
      </c>
    </row>
    <row r="328" spans="1:17" ht="15.75" x14ac:dyDescent="0.25">
      <c r="A328" s="90">
        <v>845</v>
      </c>
      <c r="B328" s="90">
        <v>327</v>
      </c>
      <c r="C328" s="53" t="s">
        <v>0</v>
      </c>
      <c r="D328" s="59" t="s">
        <v>165</v>
      </c>
      <c r="E328" s="55">
        <v>44927</v>
      </c>
      <c r="F328" s="59">
        <v>1773</v>
      </c>
      <c r="G328" s="59">
        <v>1</v>
      </c>
      <c r="H328" s="63" t="s">
        <v>98</v>
      </c>
      <c r="I328" s="59">
        <v>147.19999999999999</v>
      </c>
      <c r="J328" s="63" t="s">
        <v>104</v>
      </c>
      <c r="K328" s="70">
        <v>2015</v>
      </c>
      <c r="L328" s="154">
        <v>1</v>
      </c>
      <c r="M32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8" s="89" t="str">
        <f>CONCATENATE("F","$",Таблица_основная[[#This Row],[Первая строка массива]])</f>
        <v>F$838</v>
      </c>
      <c r="O32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328" s="90">
        <v>838</v>
      </c>
      <c r="Q328" s="90">
        <f>Таблица_основная[[#This Row],[Первая строка массива]]+43</f>
        <v>881</v>
      </c>
    </row>
    <row r="329" spans="1:17" ht="15.75" x14ac:dyDescent="0.25">
      <c r="A329" s="90">
        <v>1637</v>
      </c>
      <c r="B329" s="90">
        <v>328</v>
      </c>
      <c r="C329" s="53" t="s">
        <v>0</v>
      </c>
      <c r="D329" s="59" t="s">
        <v>166</v>
      </c>
      <c r="E329" s="55">
        <v>44927</v>
      </c>
      <c r="F329" s="59">
        <v>60955</v>
      </c>
      <c r="G329" s="59">
        <v>1</v>
      </c>
      <c r="H329" s="63" t="s">
        <v>98</v>
      </c>
      <c r="I329" s="59">
        <v>4235.8999999999996</v>
      </c>
      <c r="J329" s="63" t="s">
        <v>104</v>
      </c>
      <c r="K329" s="70">
        <v>45809.4</v>
      </c>
      <c r="L329" s="154">
        <v>1</v>
      </c>
      <c r="M32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29" s="89" t="str">
        <f>CONCATENATE("F","$",Таблица_основная[[#This Row],[Первая строка массива]])</f>
        <v>F$1630</v>
      </c>
      <c r="O32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329" s="90">
        <v>1630</v>
      </c>
      <c r="Q329" s="90">
        <f>Таблица_основная[[#This Row],[Первая строка массива]]+43</f>
        <v>1673</v>
      </c>
    </row>
    <row r="330" spans="1:17" ht="15.75" x14ac:dyDescent="0.25">
      <c r="A330" s="90">
        <v>889</v>
      </c>
      <c r="B330" s="90">
        <v>329</v>
      </c>
      <c r="C330" s="53" t="s">
        <v>0</v>
      </c>
      <c r="D330" s="59" t="s">
        <v>157</v>
      </c>
      <c r="E330" s="55">
        <v>44927</v>
      </c>
      <c r="F330" s="59">
        <v>62945</v>
      </c>
      <c r="G330" s="59">
        <v>1</v>
      </c>
      <c r="H330" s="63" t="s">
        <v>98</v>
      </c>
      <c r="I330" s="59">
        <v>4407.1000000000004</v>
      </c>
      <c r="J330" s="63" t="s">
        <v>104</v>
      </c>
      <c r="K330" s="67">
        <v>48033.8</v>
      </c>
      <c r="L330" s="155">
        <v>1</v>
      </c>
      <c r="M3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0" s="89" t="str">
        <f>CONCATENATE("F","$",Таблица_основная[[#This Row],[Первая строка массива]])</f>
        <v>F$882</v>
      </c>
      <c r="O33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330" s="90">
        <v>882</v>
      </c>
      <c r="Q330" s="90">
        <f>Таблица_основная[[#This Row],[Первая строка массива]]+43</f>
        <v>925</v>
      </c>
    </row>
    <row r="331" spans="1:17" ht="15.75" x14ac:dyDescent="0.25">
      <c r="A331" s="90">
        <v>1241</v>
      </c>
      <c r="B331" s="90">
        <v>330</v>
      </c>
      <c r="C331" s="53" t="s">
        <v>0</v>
      </c>
      <c r="D331" s="59" t="s">
        <v>71</v>
      </c>
      <c r="E331" s="55">
        <v>44927</v>
      </c>
      <c r="F331" s="146">
        <v>52.2</v>
      </c>
      <c r="G331" s="59">
        <v>3</v>
      </c>
      <c r="H331" s="63" t="s">
        <v>98</v>
      </c>
      <c r="I331" s="146">
        <v>33.5</v>
      </c>
      <c r="J331" s="63" t="s">
        <v>104</v>
      </c>
      <c r="K331" s="67">
        <v>29.2</v>
      </c>
      <c r="L331" s="155">
        <v>1</v>
      </c>
      <c r="M3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1" s="89" t="str">
        <f>CONCATENATE("F","$",Таблица_основная[[#This Row],[Первая строка массива]])</f>
        <v>F$1234</v>
      </c>
      <c r="O33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331" s="90">
        <v>1234</v>
      </c>
      <c r="Q331" s="90">
        <f>Таблица_основная[[#This Row],[Первая строка массива]]+43</f>
        <v>1277</v>
      </c>
    </row>
    <row r="332" spans="1:17" ht="15.75" x14ac:dyDescent="0.25">
      <c r="A332" s="90">
        <v>1153</v>
      </c>
      <c r="B332" s="90">
        <v>331</v>
      </c>
      <c r="C332" s="53" t="s">
        <v>0</v>
      </c>
      <c r="D332" s="54" t="s">
        <v>158</v>
      </c>
      <c r="E332" s="55">
        <v>44927</v>
      </c>
      <c r="F332" s="56">
        <v>1545</v>
      </c>
      <c r="G332" s="59">
        <v>1</v>
      </c>
      <c r="H332" s="63" t="s">
        <v>98</v>
      </c>
      <c r="I332" s="59">
        <v>183.4</v>
      </c>
      <c r="J332" s="63" t="s">
        <v>104</v>
      </c>
      <c r="K332" s="67">
        <v>2563.9</v>
      </c>
      <c r="L332" s="155">
        <v>1</v>
      </c>
      <c r="M3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2" s="89" t="str">
        <f>CONCATENATE("F","$",Таблица_основная[[#This Row],[Первая строка массива]])</f>
        <v>F$1146</v>
      </c>
      <c r="O33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332" s="90">
        <v>1146</v>
      </c>
      <c r="Q332" s="90">
        <f>Таблица_основная[[#This Row],[Первая строка массива]]+43</f>
        <v>1189</v>
      </c>
    </row>
    <row r="333" spans="1:17" ht="15.75" x14ac:dyDescent="0.25">
      <c r="A333" s="90">
        <v>977</v>
      </c>
      <c r="B333" s="90">
        <v>332</v>
      </c>
      <c r="C333" s="53" t="s">
        <v>0</v>
      </c>
      <c r="D333" s="144" t="s">
        <v>85</v>
      </c>
      <c r="E333" s="55">
        <v>44927</v>
      </c>
      <c r="F333" s="93">
        <v>0.65</v>
      </c>
      <c r="G333" s="90">
        <v>16</v>
      </c>
      <c r="H333" s="63" t="s">
        <v>98</v>
      </c>
      <c r="I333" s="137">
        <v>0</v>
      </c>
      <c r="J333" s="63" t="s">
        <v>104</v>
      </c>
      <c r="K333" s="140" t="s">
        <v>178</v>
      </c>
      <c r="L333" s="156">
        <v>1</v>
      </c>
      <c r="M3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3" s="89" t="str">
        <f>CONCATENATE("F","$",Таблица_основная[[#This Row],[Первая строка массива]])</f>
        <v>F$970</v>
      </c>
      <c r="O33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333" s="90">
        <v>970</v>
      </c>
      <c r="Q333" s="90">
        <f>Таблица_основная[[#This Row],[Первая строка массива]]+43</f>
        <v>1013</v>
      </c>
    </row>
    <row r="334" spans="1:17" ht="15.75" x14ac:dyDescent="0.25">
      <c r="A334" s="90">
        <v>1373</v>
      </c>
      <c r="B334" s="90">
        <v>333</v>
      </c>
      <c r="C334" s="53" t="s">
        <v>0</v>
      </c>
      <c r="D334" s="144" t="s">
        <v>86</v>
      </c>
      <c r="E334" s="55">
        <v>44927</v>
      </c>
      <c r="F334" s="93">
        <v>71</v>
      </c>
      <c r="G334" s="90">
        <v>2</v>
      </c>
      <c r="H334" s="63" t="s">
        <v>98</v>
      </c>
      <c r="I334" s="93">
        <v>28.3</v>
      </c>
      <c r="J334" s="63" t="s">
        <v>104</v>
      </c>
      <c r="K334" s="67" t="s">
        <v>178</v>
      </c>
      <c r="L334" s="155">
        <v>1</v>
      </c>
      <c r="M3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4" s="89" t="str">
        <f>CONCATENATE("F","$",Таблица_основная[[#This Row],[Первая строка массива]])</f>
        <v>F$1366</v>
      </c>
      <c r="O33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334" s="90">
        <v>1366</v>
      </c>
      <c r="Q334" s="90">
        <f>Таблица_основная[[#This Row],[Первая строка массива]]+43</f>
        <v>1409</v>
      </c>
    </row>
    <row r="335" spans="1:17" ht="15.75" x14ac:dyDescent="0.25">
      <c r="A335" s="90">
        <v>1417</v>
      </c>
      <c r="B335" s="90">
        <v>334</v>
      </c>
      <c r="C335" s="53" t="s">
        <v>0</v>
      </c>
      <c r="D335" s="144" t="s">
        <v>159</v>
      </c>
      <c r="E335" s="55">
        <v>44927</v>
      </c>
      <c r="F335" s="58">
        <v>71</v>
      </c>
      <c r="G335" s="90">
        <v>2</v>
      </c>
      <c r="H335" s="63" t="s">
        <v>98</v>
      </c>
      <c r="I335" s="58">
        <v>39.1</v>
      </c>
      <c r="J335" s="63" t="s">
        <v>104</v>
      </c>
      <c r="K335" s="67" t="s">
        <v>178</v>
      </c>
      <c r="L335" s="155">
        <v>1</v>
      </c>
      <c r="M3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335" s="89" t="str">
        <f>CONCATENATE("F","$",Таблица_основная[[#This Row],[Первая строка массива]])</f>
        <v>F$1410</v>
      </c>
      <c r="O33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335" s="90">
        <v>1410</v>
      </c>
      <c r="Q335" s="90">
        <f>Таблица_основная[[#This Row],[Первая строка массива]]+43</f>
        <v>1453</v>
      </c>
    </row>
    <row r="336" spans="1:17" ht="15.75" x14ac:dyDescent="0.25">
      <c r="A336" s="90">
        <v>1505</v>
      </c>
      <c r="B336" s="90">
        <v>335</v>
      </c>
      <c r="C336" s="53" t="s">
        <v>0</v>
      </c>
      <c r="D336" s="144" t="s">
        <v>89</v>
      </c>
      <c r="E336" s="55">
        <v>44927</v>
      </c>
      <c r="F336" s="93">
        <v>265</v>
      </c>
      <c r="G336" s="90">
        <v>1</v>
      </c>
      <c r="H336" s="63" t="s">
        <v>98</v>
      </c>
      <c r="I336" s="93">
        <v>43.2</v>
      </c>
      <c r="J336" s="63" t="s">
        <v>104</v>
      </c>
      <c r="K336" s="67">
        <v>39.299999999999997</v>
      </c>
      <c r="L336" s="155">
        <v>1</v>
      </c>
      <c r="M3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6" s="89" t="str">
        <f>CONCATENATE("F","$",Таблица_основная[[#This Row],[Первая строка массива]])</f>
        <v>F$1498</v>
      </c>
      <c r="O33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336" s="90">
        <v>1498</v>
      </c>
      <c r="Q336" s="90">
        <f>Таблица_основная[[#This Row],[Первая строка массива]]+43</f>
        <v>1541</v>
      </c>
    </row>
    <row r="337" spans="1:17" ht="15.75" x14ac:dyDescent="0.25">
      <c r="A337" s="90">
        <v>1461</v>
      </c>
      <c r="B337" s="90">
        <v>336</v>
      </c>
      <c r="C337" s="53" t="s">
        <v>0</v>
      </c>
      <c r="D337" s="144" t="s">
        <v>90</v>
      </c>
      <c r="E337" s="55">
        <v>44927</v>
      </c>
      <c r="F337" s="93">
        <v>38</v>
      </c>
      <c r="G337" s="90">
        <v>1</v>
      </c>
      <c r="H337" s="63" t="s">
        <v>98</v>
      </c>
      <c r="I337" s="93">
        <v>2.2000000000000002</v>
      </c>
      <c r="J337" s="63" t="s">
        <v>104</v>
      </c>
      <c r="K337" s="67">
        <v>31.5</v>
      </c>
      <c r="L337" s="155">
        <v>1</v>
      </c>
      <c r="M3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7" s="89" t="str">
        <f>CONCATENATE("F","$",Таблица_основная[[#This Row],[Первая строка массива]])</f>
        <v>F$1454</v>
      </c>
      <c r="O33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337" s="90">
        <v>1454</v>
      </c>
      <c r="Q337" s="90">
        <f>Таблица_основная[[#This Row],[Первая строка массива]]+43</f>
        <v>1497</v>
      </c>
    </row>
    <row r="338" spans="1:17" ht="15.75" x14ac:dyDescent="0.25">
      <c r="A338" s="90">
        <v>1549</v>
      </c>
      <c r="B338" s="90">
        <v>337</v>
      </c>
      <c r="C338" s="53" t="s">
        <v>0</v>
      </c>
      <c r="D338" s="144" t="s">
        <v>160</v>
      </c>
      <c r="E338" s="55">
        <v>44927</v>
      </c>
      <c r="F338" s="93">
        <v>0.5</v>
      </c>
      <c r="G338" s="90">
        <v>5</v>
      </c>
      <c r="H338" s="63" t="s">
        <v>98</v>
      </c>
      <c r="I338" s="93">
        <v>0</v>
      </c>
      <c r="J338" s="63" t="s">
        <v>104</v>
      </c>
      <c r="K338" s="140" t="s">
        <v>178</v>
      </c>
      <c r="L338" s="156">
        <v>1</v>
      </c>
      <c r="M3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8" s="89" t="str">
        <f>CONCATENATE("F","$",Таблица_основная[[#This Row],[Первая строка массива]])</f>
        <v>F$1542</v>
      </c>
      <c r="O33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38" s="90">
        <v>1542</v>
      </c>
      <c r="Q338" s="90">
        <f>Таблица_основная[[#This Row],[Первая строка массива]]+43</f>
        <v>1585</v>
      </c>
    </row>
    <row r="339" spans="1:17" ht="15.75" x14ac:dyDescent="0.25">
      <c r="A339" s="90">
        <v>1285</v>
      </c>
      <c r="B339" s="90">
        <v>338</v>
      </c>
      <c r="C339" s="53" t="s">
        <v>0</v>
      </c>
      <c r="D339" s="144" t="s">
        <v>161</v>
      </c>
      <c r="E339" s="55">
        <v>44927</v>
      </c>
      <c r="F339" s="95">
        <v>0.1</v>
      </c>
      <c r="G339" s="90">
        <v>5</v>
      </c>
      <c r="H339" s="63" t="s">
        <v>98</v>
      </c>
      <c r="I339" s="95">
        <v>0.2</v>
      </c>
      <c r="J339" s="63" t="s">
        <v>104</v>
      </c>
      <c r="K339" s="67" t="s">
        <v>178</v>
      </c>
      <c r="L339" s="155">
        <v>1</v>
      </c>
      <c r="M3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39" s="89" t="str">
        <f>CONCATENATE("F","$",Таблица_основная[[#This Row],[Первая строка массива]])</f>
        <v>F$1278</v>
      </c>
      <c r="O33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39" s="90">
        <v>1278</v>
      </c>
      <c r="Q339" s="90">
        <f>Таблица_основная[[#This Row],[Первая строка массива]]+43</f>
        <v>1321</v>
      </c>
    </row>
    <row r="340" spans="1:17" ht="15.75" x14ac:dyDescent="0.25">
      <c r="A340" s="90">
        <v>1329</v>
      </c>
      <c r="B340" s="90">
        <v>339</v>
      </c>
      <c r="C340" s="53" t="s">
        <v>0</v>
      </c>
      <c r="D340" s="144" t="s">
        <v>94</v>
      </c>
      <c r="E340" s="55">
        <v>44927</v>
      </c>
      <c r="F340" s="95">
        <v>0.3</v>
      </c>
      <c r="G340" s="90">
        <v>4</v>
      </c>
      <c r="H340" s="63" t="s">
        <v>98</v>
      </c>
      <c r="I340" s="95">
        <v>0.5</v>
      </c>
      <c r="J340" s="63" t="s">
        <v>104</v>
      </c>
      <c r="K340" s="67">
        <v>0.2</v>
      </c>
      <c r="L340" s="155">
        <v>1</v>
      </c>
      <c r="M3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340" s="89" t="str">
        <f>CONCATENATE("F","$",Таблица_основная[[#This Row],[Первая строка массива]])</f>
        <v>F$1322</v>
      </c>
      <c r="O34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40" s="90">
        <v>1322</v>
      </c>
      <c r="Q340" s="90">
        <f>Таблица_основная[[#This Row],[Первая строка массива]]+43</f>
        <v>1365</v>
      </c>
    </row>
    <row r="341" spans="1:17" ht="15.75" x14ac:dyDescent="0.25">
      <c r="A341" s="90">
        <v>1197</v>
      </c>
      <c r="B341" s="90">
        <v>340</v>
      </c>
      <c r="C341" s="53" t="s">
        <v>0</v>
      </c>
      <c r="D341" s="54" t="s">
        <v>162</v>
      </c>
      <c r="E341" s="55">
        <v>44927</v>
      </c>
      <c r="F341" s="59">
        <v>1.3</v>
      </c>
      <c r="G341" s="59">
        <v>9</v>
      </c>
      <c r="H341" s="63" t="s">
        <v>98</v>
      </c>
      <c r="I341" s="59">
        <v>1.4</v>
      </c>
      <c r="J341" s="63" t="s">
        <v>104</v>
      </c>
      <c r="K341" s="67">
        <v>1.6</v>
      </c>
      <c r="L341" s="155">
        <v>1</v>
      </c>
      <c r="M3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341" s="89" t="str">
        <f>CONCATENATE("F","$",Таблица_основная[[#This Row],[Первая строка массива]])</f>
        <v>F$1190</v>
      </c>
      <c r="O34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41" s="90">
        <v>1190</v>
      </c>
      <c r="Q341" s="90">
        <f>Таблица_основная[[#This Row],[Первая строка массива]]+43</f>
        <v>1233</v>
      </c>
    </row>
    <row r="342" spans="1:17" ht="15.75" x14ac:dyDescent="0.25">
      <c r="A342" s="90">
        <v>933</v>
      </c>
      <c r="B342" s="90">
        <v>341</v>
      </c>
      <c r="C342" s="53" t="s">
        <v>0</v>
      </c>
      <c r="D342" s="54" t="s">
        <v>83</v>
      </c>
      <c r="E342" s="55">
        <v>44927</v>
      </c>
      <c r="F342" s="92">
        <v>19</v>
      </c>
      <c r="G342" s="96">
        <v>1</v>
      </c>
      <c r="H342" s="63" t="s">
        <v>98</v>
      </c>
      <c r="I342" s="92">
        <v>1.1000000000000001</v>
      </c>
      <c r="J342" s="63" t="s">
        <v>104</v>
      </c>
      <c r="K342" s="67">
        <v>32.1</v>
      </c>
      <c r="L342" s="155">
        <v>1</v>
      </c>
      <c r="M3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2" s="89" t="str">
        <f>CONCATENATE("F","$",Таблица_основная[[#This Row],[Первая строка массива]])</f>
        <v>F$926</v>
      </c>
      <c r="O34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42" s="90">
        <v>926</v>
      </c>
      <c r="Q342" s="90">
        <f>Таблица_основная[[#This Row],[Первая строка массива]]+43</f>
        <v>969</v>
      </c>
    </row>
    <row r="343" spans="1:17" ht="15.75" x14ac:dyDescent="0.25">
      <c r="A343" s="90">
        <v>1021</v>
      </c>
      <c r="B343" s="90">
        <v>342</v>
      </c>
      <c r="C343" s="53" t="s">
        <v>0</v>
      </c>
      <c r="D343" s="54" t="s">
        <v>163</v>
      </c>
      <c r="E343" s="55">
        <v>44927</v>
      </c>
      <c r="F343" s="94">
        <v>100</v>
      </c>
      <c r="G343" s="96">
        <v>1</v>
      </c>
      <c r="H343" s="63" t="s">
        <v>98</v>
      </c>
      <c r="I343" s="94">
        <v>99.5</v>
      </c>
      <c r="J343" s="63" t="s">
        <v>104</v>
      </c>
      <c r="K343" s="67" t="s">
        <v>178</v>
      </c>
      <c r="L343" s="155">
        <v>1</v>
      </c>
      <c r="M3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43" s="89" t="str">
        <f>CONCATENATE("F","$",Таблица_основная[[#This Row],[Первая строка массива]])</f>
        <v>F$1014</v>
      </c>
      <c r="O34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43" s="90">
        <v>1014</v>
      </c>
      <c r="Q343" s="90">
        <f>Таблица_основная[[#This Row],[Первая строка массива]]+43</f>
        <v>1057</v>
      </c>
    </row>
    <row r="344" spans="1:17" ht="15.75" x14ac:dyDescent="0.25">
      <c r="A344" s="90">
        <v>230</v>
      </c>
      <c r="B344" s="90">
        <v>343</v>
      </c>
      <c r="C344" s="53" t="s">
        <v>5</v>
      </c>
      <c r="D344" s="54" t="s">
        <v>155</v>
      </c>
      <c r="E344" s="55">
        <v>44562</v>
      </c>
      <c r="F344" s="59">
        <v>62</v>
      </c>
      <c r="G344" s="59">
        <v>2</v>
      </c>
      <c r="H344" s="63" t="s">
        <v>97</v>
      </c>
      <c r="I344" s="59">
        <v>24.3</v>
      </c>
      <c r="J344" s="63" t="s">
        <v>103</v>
      </c>
      <c r="K344" s="72">
        <v>235.1</v>
      </c>
      <c r="L344" s="154">
        <v>4</v>
      </c>
      <c r="M34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4" s="89" t="str">
        <f>CONCATENATE("F","$",Таблица_основная[[#This Row],[Первая строка массива]])</f>
        <v>F$222</v>
      </c>
      <c r="O34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344" s="90">
        <v>222</v>
      </c>
      <c r="Q344" s="90">
        <f>Таблица_основная[[#This Row],[Первая строка массива]]+43</f>
        <v>265</v>
      </c>
    </row>
    <row r="345" spans="1:17" ht="15.75" x14ac:dyDescent="0.25">
      <c r="A345" s="90">
        <v>758</v>
      </c>
      <c r="B345" s="90">
        <v>344</v>
      </c>
      <c r="C345" s="53" t="s">
        <v>5</v>
      </c>
      <c r="D345" s="54" t="s">
        <v>164</v>
      </c>
      <c r="E345" s="55">
        <v>44562</v>
      </c>
      <c r="F345" s="56">
        <v>297861</v>
      </c>
      <c r="G345" s="59">
        <v>3</v>
      </c>
      <c r="H345" s="63" t="s">
        <v>97</v>
      </c>
      <c r="I345" s="56">
        <v>116149</v>
      </c>
      <c r="J345" s="63" t="s">
        <v>103</v>
      </c>
      <c r="K345" s="73">
        <v>1712442.1</v>
      </c>
      <c r="L345" s="154">
        <v>4</v>
      </c>
      <c r="M34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5" s="89" t="str">
        <f>CONCATENATE("F","$",Таблица_основная[[#This Row],[Первая строка массива]])</f>
        <v>F$750</v>
      </c>
      <c r="O34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45" s="90">
        <v>750</v>
      </c>
      <c r="Q345" s="90">
        <f>Таблица_основная[[#This Row],[Первая строка массива]]+43</f>
        <v>793</v>
      </c>
    </row>
    <row r="346" spans="1:17" ht="15.75" x14ac:dyDescent="0.25">
      <c r="A346" s="90">
        <v>274</v>
      </c>
      <c r="B346" s="90">
        <v>345</v>
      </c>
      <c r="C346" s="53" t="s">
        <v>5</v>
      </c>
      <c r="D346" s="54" t="s">
        <v>156</v>
      </c>
      <c r="E346" s="55">
        <v>44562</v>
      </c>
      <c r="F346" s="57">
        <v>0.2</v>
      </c>
      <c r="G346" s="59">
        <v>3</v>
      </c>
      <c r="H346" s="63" t="s">
        <v>97</v>
      </c>
      <c r="I346" s="57">
        <v>0.2</v>
      </c>
      <c r="J346" s="63" t="s">
        <v>103</v>
      </c>
      <c r="K346" s="67">
        <v>2E-3</v>
      </c>
      <c r="L346" s="155">
        <v>4</v>
      </c>
      <c r="M3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346" s="89" t="str">
        <f>CONCATENATE("F","$",Таблица_основная[[#This Row],[Первая строка массива]])</f>
        <v>F$266</v>
      </c>
      <c r="O34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346" s="90">
        <v>266</v>
      </c>
      <c r="Q346" s="90">
        <f>Таблица_основная[[#This Row],[Первая строка массива]]+43</f>
        <v>309</v>
      </c>
    </row>
    <row r="347" spans="1:17" ht="15.75" x14ac:dyDescent="0.25">
      <c r="A347" s="90">
        <v>10</v>
      </c>
      <c r="B347" s="90">
        <v>346</v>
      </c>
      <c r="C347" s="53" t="s">
        <v>5</v>
      </c>
      <c r="D347" s="54" t="s">
        <v>165</v>
      </c>
      <c r="E347" s="98">
        <v>44562</v>
      </c>
      <c r="F347" s="99">
        <v>424</v>
      </c>
      <c r="G347" s="97">
        <v>3</v>
      </c>
      <c r="H347" s="63" t="s">
        <v>97</v>
      </c>
      <c r="I347" s="56">
        <v>154.69999999999999</v>
      </c>
      <c r="J347" s="63" t="s">
        <v>103</v>
      </c>
      <c r="K347" s="74">
        <v>2237.9</v>
      </c>
      <c r="L347" s="154">
        <v>4</v>
      </c>
      <c r="M34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7" s="89" t="str">
        <f>CONCATENATE("F","$",Таблица_основная[[#This Row],[Первая строка массива]])</f>
        <v>F$2</v>
      </c>
      <c r="O34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347" s="90">
        <v>2</v>
      </c>
      <c r="Q347" s="90">
        <f>Таблица_основная[[#This Row],[Первая строка массива]]+43</f>
        <v>45</v>
      </c>
    </row>
    <row r="348" spans="1:17" ht="15.75" x14ac:dyDescent="0.25">
      <c r="A348" s="90">
        <v>802</v>
      </c>
      <c r="B348" s="90">
        <v>347</v>
      </c>
      <c r="C348" s="53" t="s">
        <v>5</v>
      </c>
      <c r="D348" s="54" t="s">
        <v>166</v>
      </c>
      <c r="E348" s="55">
        <v>44562</v>
      </c>
      <c r="F348" s="56">
        <v>9852</v>
      </c>
      <c r="G348" s="59">
        <v>3</v>
      </c>
      <c r="H348" s="63" t="s">
        <v>97</v>
      </c>
      <c r="I348" s="56">
        <v>3901.3</v>
      </c>
      <c r="J348" s="63" t="s">
        <v>103</v>
      </c>
      <c r="K348" s="74">
        <v>44096.6</v>
      </c>
      <c r="L348" s="154">
        <v>4</v>
      </c>
      <c r="M34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8" s="89" t="str">
        <f>CONCATENATE("F","$",Таблица_основная[[#This Row],[Первая строка массива]])</f>
        <v>F$794</v>
      </c>
      <c r="O34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348" s="90">
        <v>794</v>
      </c>
      <c r="Q348" s="90">
        <f>Таблица_основная[[#This Row],[Первая строка массива]]+43</f>
        <v>837</v>
      </c>
    </row>
    <row r="349" spans="1:17" ht="15.75" x14ac:dyDescent="0.25">
      <c r="A349" s="90">
        <v>54</v>
      </c>
      <c r="B349" s="90">
        <v>348</v>
      </c>
      <c r="C349" s="53" t="s">
        <v>5</v>
      </c>
      <c r="D349" s="54" t="s">
        <v>157</v>
      </c>
      <c r="E349" s="55">
        <v>44562</v>
      </c>
      <c r="F349" s="56">
        <v>10338</v>
      </c>
      <c r="G349" s="59">
        <v>3</v>
      </c>
      <c r="H349" s="63" t="s">
        <v>97</v>
      </c>
      <c r="I349" s="56">
        <v>4080.4</v>
      </c>
      <c r="J349" s="63" t="s">
        <v>103</v>
      </c>
      <c r="K349" s="68">
        <v>46569.599999999999</v>
      </c>
      <c r="L349" s="155">
        <v>4</v>
      </c>
      <c r="M3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49" s="89" t="str">
        <f>CONCATENATE("F","$",Таблица_основная[[#This Row],[Первая строка массива]])</f>
        <v>F$46</v>
      </c>
      <c r="O34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349" s="90">
        <v>46</v>
      </c>
      <c r="Q349" s="90">
        <f>Таблица_основная[[#This Row],[Первая строка массива]]+43</f>
        <v>89</v>
      </c>
    </row>
    <row r="350" spans="1:17" ht="15.75" x14ac:dyDescent="0.25">
      <c r="A350" s="90">
        <v>406</v>
      </c>
      <c r="B350" s="90">
        <v>349</v>
      </c>
      <c r="C350" s="53" t="s">
        <v>5</v>
      </c>
      <c r="D350" s="54" t="s">
        <v>71</v>
      </c>
      <c r="E350" s="55">
        <v>44562</v>
      </c>
      <c r="F350" s="57">
        <v>34.700000000000003</v>
      </c>
      <c r="G350" s="59">
        <v>5</v>
      </c>
      <c r="H350" s="63" t="s">
        <v>97</v>
      </c>
      <c r="I350" s="57">
        <v>35.1</v>
      </c>
      <c r="J350" s="63" t="s">
        <v>103</v>
      </c>
      <c r="K350" s="67">
        <v>27.2</v>
      </c>
      <c r="L350" s="155">
        <v>4</v>
      </c>
      <c r="M3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0" s="89" t="str">
        <f>CONCATENATE("F","$",Таблица_основная[[#This Row],[Первая строка массива]])</f>
        <v>F$398</v>
      </c>
      <c r="O35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350" s="90">
        <v>398</v>
      </c>
      <c r="Q350" s="90">
        <f>Таблица_основная[[#This Row],[Первая строка массива]]+43</f>
        <v>441</v>
      </c>
    </row>
    <row r="351" spans="1:17" ht="15.75" x14ac:dyDescent="0.25">
      <c r="A351" s="90">
        <v>318</v>
      </c>
      <c r="B351" s="90">
        <v>350</v>
      </c>
      <c r="C351" s="53" t="s">
        <v>5</v>
      </c>
      <c r="D351" s="54" t="s">
        <v>158</v>
      </c>
      <c r="E351" s="55">
        <v>44562</v>
      </c>
      <c r="F351" s="56">
        <v>416</v>
      </c>
      <c r="G351" s="59">
        <v>3</v>
      </c>
      <c r="H351" s="63" t="s">
        <v>97</v>
      </c>
      <c r="I351" s="56">
        <v>225.2</v>
      </c>
      <c r="J351" s="63" t="s">
        <v>103</v>
      </c>
      <c r="K351" s="67">
        <v>2573.6</v>
      </c>
      <c r="L351" s="155">
        <v>4</v>
      </c>
      <c r="M35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351" s="89" t="str">
        <f>CONCATENATE("F","$",Таблица_основная[[#This Row],[Первая строка массива]])</f>
        <v>F$310</v>
      </c>
      <c r="O35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351" s="90">
        <v>310</v>
      </c>
      <c r="Q351" s="90">
        <f>Таблица_основная[[#This Row],[Первая строка массива]]+43</f>
        <v>353</v>
      </c>
    </row>
    <row r="352" spans="1:17" ht="15.75" x14ac:dyDescent="0.25">
      <c r="A352" s="90">
        <v>142</v>
      </c>
      <c r="B352" s="90">
        <v>351</v>
      </c>
      <c r="C352" s="53" t="s">
        <v>5</v>
      </c>
      <c r="D352" s="144" t="s">
        <v>85</v>
      </c>
      <c r="E352" s="55">
        <v>44562</v>
      </c>
      <c r="F352" s="137">
        <v>0.72</v>
      </c>
      <c r="G352" s="90">
        <v>11</v>
      </c>
      <c r="H352" s="63" t="s">
        <v>97</v>
      </c>
      <c r="I352" s="147">
        <v>0</v>
      </c>
      <c r="J352" s="63" t="s">
        <v>103</v>
      </c>
      <c r="K352" s="140" t="s">
        <v>178</v>
      </c>
      <c r="L352" s="156">
        <v>4</v>
      </c>
      <c r="M3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352" s="89" t="str">
        <f>CONCATENATE("F","$",Таблица_основная[[#This Row],[Первая строка массива]])</f>
        <v>F$134</v>
      </c>
      <c r="O35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352" s="90">
        <v>134</v>
      </c>
      <c r="Q352" s="90">
        <f>Таблица_основная[[#This Row],[Первая строка массива]]+43</f>
        <v>177</v>
      </c>
    </row>
    <row r="353" spans="1:17" ht="15.75" x14ac:dyDescent="0.25">
      <c r="A353" s="90">
        <v>538</v>
      </c>
      <c r="B353" s="90">
        <v>352</v>
      </c>
      <c r="C353" s="53" t="s">
        <v>5</v>
      </c>
      <c r="D353" s="91" t="s">
        <v>86</v>
      </c>
      <c r="E353" s="55">
        <v>44562</v>
      </c>
      <c r="F353" s="137">
        <v>37</v>
      </c>
      <c r="G353" s="90">
        <v>4</v>
      </c>
      <c r="H353" s="63" t="s">
        <v>97</v>
      </c>
      <c r="I353" s="93">
        <v>25.4</v>
      </c>
      <c r="J353" s="63" t="s">
        <v>103</v>
      </c>
      <c r="K353" s="67" t="s">
        <v>178</v>
      </c>
      <c r="L353" s="155">
        <v>4</v>
      </c>
      <c r="M3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3" s="89" t="str">
        <f>CONCATENATE("F","$",Таблица_основная[[#This Row],[Первая строка массива]])</f>
        <v>F$530</v>
      </c>
      <c r="O35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353" s="90">
        <v>530</v>
      </c>
      <c r="Q353" s="90">
        <f>Таблица_основная[[#This Row],[Первая строка массива]]+43</f>
        <v>573</v>
      </c>
    </row>
    <row r="354" spans="1:17" ht="15.75" x14ac:dyDescent="0.25">
      <c r="A354" s="90">
        <v>582</v>
      </c>
      <c r="B354" s="90">
        <v>353</v>
      </c>
      <c r="C354" s="53" t="s">
        <v>5</v>
      </c>
      <c r="D354" s="91" t="s">
        <v>159</v>
      </c>
      <c r="E354" s="55">
        <v>44562</v>
      </c>
      <c r="F354" s="137">
        <v>117</v>
      </c>
      <c r="G354" s="90">
        <v>3</v>
      </c>
      <c r="H354" s="63" t="s">
        <v>97</v>
      </c>
      <c r="I354" s="93">
        <v>62.9</v>
      </c>
      <c r="J354" s="63" t="s">
        <v>103</v>
      </c>
      <c r="K354" s="67" t="s">
        <v>178</v>
      </c>
      <c r="L354" s="155">
        <v>4</v>
      </c>
      <c r="M3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4" s="89" t="str">
        <f>CONCATENATE("F","$",Таблица_основная[[#This Row],[Первая строка массива]])</f>
        <v>F$574</v>
      </c>
      <c r="O35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354" s="90">
        <v>574</v>
      </c>
      <c r="Q354" s="90">
        <f>Таблица_основная[[#This Row],[Первая строка массива]]+43</f>
        <v>617</v>
      </c>
    </row>
    <row r="355" spans="1:17" ht="15.75" x14ac:dyDescent="0.25">
      <c r="A355" s="90">
        <v>670</v>
      </c>
      <c r="B355" s="90">
        <v>354</v>
      </c>
      <c r="C355" s="53" t="s">
        <v>5</v>
      </c>
      <c r="D355" s="91" t="s">
        <v>89</v>
      </c>
      <c r="E355" s="55">
        <v>44562</v>
      </c>
      <c r="F355" s="137">
        <v>89</v>
      </c>
      <c r="G355" s="90">
        <v>3</v>
      </c>
      <c r="H355" s="63" t="s">
        <v>97</v>
      </c>
      <c r="I355" s="93">
        <v>32.1</v>
      </c>
      <c r="J355" s="63" t="s">
        <v>103</v>
      </c>
      <c r="K355" s="67">
        <v>35.9</v>
      </c>
      <c r="L355" s="155">
        <v>4</v>
      </c>
      <c r="M3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5" s="89" t="str">
        <f>CONCATENATE("F","$",Таблица_основная[[#This Row],[Первая строка массива]])</f>
        <v>F$662</v>
      </c>
      <c r="O35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355" s="90">
        <v>662</v>
      </c>
      <c r="Q355" s="90">
        <f>Таблица_основная[[#This Row],[Первая строка массива]]+43</f>
        <v>705</v>
      </c>
    </row>
    <row r="356" spans="1:17" ht="15.75" x14ac:dyDescent="0.25">
      <c r="A356" s="90">
        <v>626</v>
      </c>
      <c r="B356" s="90">
        <v>355</v>
      </c>
      <c r="C356" s="53" t="s">
        <v>5</v>
      </c>
      <c r="D356" s="91" t="s">
        <v>90</v>
      </c>
      <c r="E356" s="55">
        <v>44562</v>
      </c>
      <c r="F356" s="137">
        <v>8</v>
      </c>
      <c r="G356" s="90">
        <v>16</v>
      </c>
      <c r="H356" s="63" t="s">
        <v>97</v>
      </c>
      <c r="I356" s="93">
        <v>13.7</v>
      </c>
      <c r="J356" s="63" t="s">
        <v>103</v>
      </c>
      <c r="K356" s="67">
        <v>42.8</v>
      </c>
      <c r="L356" s="155">
        <v>4</v>
      </c>
      <c r="M3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356" s="89" t="str">
        <f>CONCATENATE("F","$",Таблица_основная[[#This Row],[Первая строка массива]])</f>
        <v>F$618</v>
      </c>
      <c r="O35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356" s="90">
        <v>618</v>
      </c>
      <c r="Q356" s="90">
        <f>Таблица_основная[[#This Row],[Первая строка массива]]+43</f>
        <v>661</v>
      </c>
    </row>
    <row r="357" spans="1:17" ht="15.75" x14ac:dyDescent="0.25">
      <c r="A357" s="90">
        <v>714</v>
      </c>
      <c r="B357" s="90">
        <v>356</v>
      </c>
      <c r="C357" s="53" t="s">
        <v>5</v>
      </c>
      <c r="D357" s="91" t="s">
        <v>160</v>
      </c>
      <c r="E357" s="55">
        <v>44562</v>
      </c>
      <c r="F357" s="137">
        <v>0.3</v>
      </c>
      <c r="G357" s="90">
        <v>6</v>
      </c>
      <c r="H357" s="63" t="s">
        <v>97</v>
      </c>
      <c r="I357" s="93">
        <v>0</v>
      </c>
      <c r="J357" s="63" t="s">
        <v>103</v>
      </c>
      <c r="K357" s="140" t="s">
        <v>178</v>
      </c>
      <c r="L357" s="156">
        <v>4</v>
      </c>
      <c r="M3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357" s="89" t="str">
        <f>CONCATENATE("F","$",Таблица_основная[[#This Row],[Первая строка массива]])</f>
        <v>F$706</v>
      </c>
      <c r="O35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357" s="90">
        <v>706</v>
      </c>
      <c r="Q357" s="90">
        <f>Таблица_основная[[#This Row],[Первая строка массива]]+43</f>
        <v>749</v>
      </c>
    </row>
    <row r="358" spans="1:17" ht="15.75" x14ac:dyDescent="0.25">
      <c r="A358" s="90">
        <v>450</v>
      </c>
      <c r="B358" s="90">
        <v>357</v>
      </c>
      <c r="C358" s="53" t="s">
        <v>5</v>
      </c>
      <c r="D358" s="91" t="s">
        <v>161</v>
      </c>
      <c r="E358" s="55">
        <v>44562</v>
      </c>
      <c r="F358" s="95">
        <v>0.1</v>
      </c>
      <c r="G358" s="90">
        <v>5</v>
      </c>
      <c r="H358" s="63" t="s">
        <v>97</v>
      </c>
      <c r="I358" s="93">
        <v>0.2</v>
      </c>
      <c r="J358" s="63" t="s">
        <v>103</v>
      </c>
      <c r="K358" s="67" t="s">
        <v>178</v>
      </c>
      <c r="L358" s="155">
        <v>4</v>
      </c>
      <c r="M35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358" s="89" t="str">
        <f>CONCATENATE("F","$",Таблица_основная[[#This Row],[Первая строка массива]])</f>
        <v>F$442</v>
      </c>
      <c r="O35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358" s="90">
        <v>442</v>
      </c>
      <c r="Q358" s="90">
        <f>Таблица_основная[[#This Row],[Первая строка массива]]+43</f>
        <v>485</v>
      </c>
    </row>
    <row r="359" spans="1:17" ht="15.75" x14ac:dyDescent="0.25">
      <c r="A359" s="90">
        <v>494</v>
      </c>
      <c r="B359" s="90">
        <v>358</v>
      </c>
      <c r="C359" s="53" t="s">
        <v>5</v>
      </c>
      <c r="D359" s="91" t="s">
        <v>94</v>
      </c>
      <c r="E359" s="55">
        <v>44562</v>
      </c>
      <c r="F359" s="95">
        <v>0.9</v>
      </c>
      <c r="G359" s="90">
        <v>9</v>
      </c>
      <c r="H359" s="63" t="s">
        <v>97</v>
      </c>
      <c r="I359" s="95">
        <v>0.6</v>
      </c>
      <c r="J359" s="63" t="s">
        <v>103</v>
      </c>
      <c r="K359" s="67">
        <v>0.2</v>
      </c>
      <c r="L359" s="155">
        <v>4</v>
      </c>
      <c r="M3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59" s="89" t="str">
        <f>CONCATENATE("F","$",Таблица_основная[[#This Row],[Первая строка массива]])</f>
        <v>F$486</v>
      </c>
      <c r="O35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359" s="90">
        <v>486</v>
      </c>
      <c r="Q359" s="90">
        <f>Таблица_основная[[#This Row],[Первая строка массива]]+43</f>
        <v>529</v>
      </c>
    </row>
    <row r="360" spans="1:17" ht="15.75" x14ac:dyDescent="0.25">
      <c r="A360" s="90">
        <v>362</v>
      </c>
      <c r="B360" s="90">
        <v>359</v>
      </c>
      <c r="C360" s="53" t="s">
        <v>5</v>
      </c>
      <c r="D360" s="59" t="s">
        <v>162</v>
      </c>
      <c r="E360" s="55">
        <v>44562</v>
      </c>
      <c r="F360" s="146">
        <v>1.4</v>
      </c>
      <c r="G360" s="59">
        <v>15</v>
      </c>
      <c r="H360" s="63" t="s">
        <v>97</v>
      </c>
      <c r="I360" s="59">
        <v>1.9</v>
      </c>
      <c r="J360" s="63" t="s">
        <v>103</v>
      </c>
      <c r="K360" s="67">
        <v>1.5</v>
      </c>
      <c r="L360" s="155">
        <v>4</v>
      </c>
      <c r="M3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360" s="89" t="str">
        <f>CONCATENATE("F","$",Таблица_основная[[#This Row],[Первая строка массива]])</f>
        <v>F$354</v>
      </c>
      <c r="O36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360" s="90">
        <v>354</v>
      </c>
      <c r="Q360" s="90">
        <f>Таблица_основная[[#This Row],[Первая строка массива]]+43</f>
        <v>397</v>
      </c>
    </row>
    <row r="361" spans="1:17" ht="15.75" x14ac:dyDescent="0.25">
      <c r="A361" s="90">
        <v>98</v>
      </c>
      <c r="B361" s="90">
        <v>360</v>
      </c>
      <c r="C361" s="53" t="s">
        <v>5</v>
      </c>
      <c r="D361" s="59" t="s">
        <v>83</v>
      </c>
      <c r="E361" s="55">
        <v>44562</v>
      </c>
      <c r="F361" s="92">
        <v>2</v>
      </c>
      <c r="G361" s="96">
        <v>4</v>
      </c>
      <c r="H361" s="63" t="s">
        <v>97</v>
      </c>
      <c r="I361" s="92">
        <v>1.1000000000000001</v>
      </c>
      <c r="J361" s="63" t="s">
        <v>103</v>
      </c>
      <c r="K361" s="67">
        <v>30.3</v>
      </c>
      <c r="L361" s="155">
        <v>4</v>
      </c>
      <c r="M36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361" s="89" t="str">
        <f>CONCATENATE("F","$",Таблица_основная[[#This Row],[Первая строка массива]])</f>
        <v>F$90</v>
      </c>
      <c r="O36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361" s="90">
        <v>90</v>
      </c>
      <c r="Q361" s="90">
        <f>Таблица_основная[[#This Row],[Первая строка массива]]+43</f>
        <v>133</v>
      </c>
    </row>
    <row r="362" spans="1:17" ht="15.75" x14ac:dyDescent="0.25">
      <c r="A362" s="90">
        <v>186</v>
      </c>
      <c r="B362" s="90">
        <v>361</v>
      </c>
      <c r="C362" s="53" t="s">
        <v>5</v>
      </c>
      <c r="D362" s="59" t="s">
        <v>163</v>
      </c>
      <c r="E362" s="55">
        <v>44562</v>
      </c>
      <c r="F362" s="94">
        <v>100</v>
      </c>
      <c r="G362" s="96">
        <v>1</v>
      </c>
      <c r="H362" s="63" t="s">
        <v>97</v>
      </c>
      <c r="I362" s="94">
        <v>99.2</v>
      </c>
      <c r="J362" s="63" t="s">
        <v>103</v>
      </c>
      <c r="K362" s="67" t="s">
        <v>178</v>
      </c>
      <c r="L362" s="155">
        <v>4</v>
      </c>
      <c r="M3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362" s="89" t="str">
        <f>CONCATENATE("F","$",Таблица_основная[[#This Row],[Первая строка массива]])</f>
        <v>F$178</v>
      </c>
      <c r="O36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362" s="90">
        <v>178</v>
      </c>
      <c r="Q362" s="90">
        <f>Таблица_основная[[#This Row],[Первая строка массива]]+43</f>
        <v>221</v>
      </c>
    </row>
    <row r="363" spans="1:17" ht="15.75" x14ac:dyDescent="0.25">
      <c r="A363" s="90">
        <v>1066</v>
      </c>
      <c r="B363" s="90">
        <v>362</v>
      </c>
      <c r="C363" s="53" t="s">
        <v>5</v>
      </c>
      <c r="D363" s="54" t="s">
        <v>155</v>
      </c>
      <c r="E363" s="55">
        <v>44927</v>
      </c>
      <c r="F363" s="59">
        <v>62</v>
      </c>
      <c r="G363" s="59">
        <v>2</v>
      </c>
      <c r="H363" s="63" t="s">
        <v>98</v>
      </c>
      <c r="I363" s="59">
        <v>24</v>
      </c>
      <c r="J363" s="63" t="s">
        <v>104</v>
      </c>
      <c r="K363" s="69">
        <v>209.5</v>
      </c>
      <c r="L363" s="154">
        <v>3</v>
      </c>
      <c r="M36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3" s="89" t="str">
        <f>CONCATENATE("F","$",Таблица_основная[[#This Row],[Первая строка массива]])</f>
        <v>F$1058</v>
      </c>
      <c r="O36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363" s="90">
        <v>1058</v>
      </c>
      <c r="Q363" s="90">
        <f>Таблица_основная[[#This Row],[Первая строка массива]]+43</f>
        <v>1101</v>
      </c>
    </row>
    <row r="364" spans="1:17" ht="15.75" x14ac:dyDescent="0.25">
      <c r="A364" s="90">
        <v>1594</v>
      </c>
      <c r="B364" s="90">
        <v>363</v>
      </c>
      <c r="C364" s="53" t="s">
        <v>5</v>
      </c>
      <c r="D364" s="54" t="s">
        <v>164</v>
      </c>
      <c r="E364" s="55">
        <v>44927</v>
      </c>
      <c r="F364" s="59">
        <v>340258.99999999994</v>
      </c>
      <c r="G364" s="59">
        <v>3</v>
      </c>
      <c r="H364" s="63" t="s">
        <v>98</v>
      </c>
      <c r="I364" s="59">
        <v>131655.9</v>
      </c>
      <c r="J364" s="63" t="s">
        <v>104</v>
      </c>
      <c r="K364" s="71">
        <v>1645476.7</v>
      </c>
      <c r="L364" s="155">
        <v>3</v>
      </c>
      <c r="M36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4" s="89" t="str">
        <f>CONCATENATE("F","$",Таблица_основная[[#This Row],[Первая строка массива]])</f>
        <v>F$1586</v>
      </c>
      <c r="O36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364" s="90">
        <v>1586</v>
      </c>
      <c r="Q364" s="90">
        <f>Таблица_основная[[#This Row],[Первая строка массива]]+43</f>
        <v>1629</v>
      </c>
    </row>
    <row r="365" spans="1:17" ht="15.75" x14ac:dyDescent="0.25">
      <c r="A365" s="90">
        <v>1110</v>
      </c>
      <c r="B365" s="90">
        <v>364</v>
      </c>
      <c r="C365" s="53" t="s">
        <v>5</v>
      </c>
      <c r="D365" s="54" t="s">
        <v>156</v>
      </c>
      <c r="E365" s="55">
        <v>44927</v>
      </c>
      <c r="F365" s="146">
        <v>0.2</v>
      </c>
      <c r="G365" s="59">
        <v>3</v>
      </c>
      <c r="H365" s="63" t="s">
        <v>98</v>
      </c>
      <c r="I365" s="146">
        <v>0.2</v>
      </c>
      <c r="J365" s="63" t="s">
        <v>104</v>
      </c>
      <c r="K365" s="66">
        <v>1E-3</v>
      </c>
      <c r="L365" s="154">
        <v>3</v>
      </c>
      <c r="M36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365" s="89" t="str">
        <f>CONCATENATE("F","$",Таблица_основная[[#This Row],[Первая строка массива]])</f>
        <v>F$1102</v>
      </c>
      <c r="O36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365" s="90">
        <v>1102</v>
      </c>
      <c r="Q365" s="90">
        <f>Таблица_основная[[#This Row],[Первая строка массива]]+43</f>
        <v>1145</v>
      </c>
    </row>
    <row r="366" spans="1:17" ht="15.75" x14ac:dyDescent="0.25">
      <c r="A366" s="90">
        <v>846</v>
      </c>
      <c r="B366" s="90">
        <v>365</v>
      </c>
      <c r="C366" s="53" t="s">
        <v>5</v>
      </c>
      <c r="D366" s="54" t="s">
        <v>165</v>
      </c>
      <c r="E366" s="55">
        <v>44927</v>
      </c>
      <c r="F366" s="59">
        <v>412</v>
      </c>
      <c r="G366" s="59">
        <v>3</v>
      </c>
      <c r="H366" s="63" t="s">
        <v>98</v>
      </c>
      <c r="I366" s="59">
        <v>147.19999999999999</v>
      </c>
      <c r="J366" s="63" t="s">
        <v>104</v>
      </c>
      <c r="K366" s="70">
        <v>2015</v>
      </c>
      <c r="L366" s="154">
        <v>3</v>
      </c>
      <c r="M36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6" s="89" t="str">
        <f>CONCATENATE("F","$",Таблица_основная[[#This Row],[Первая строка массива]])</f>
        <v>F$838</v>
      </c>
      <c r="O36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366" s="90">
        <v>838</v>
      </c>
      <c r="Q366" s="90">
        <f>Таблица_основная[[#This Row],[Первая строка массива]]+43</f>
        <v>881</v>
      </c>
    </row>
    <row r="367" spans="1:17" ht="15.75" x14ac:dyDescent="0.25">
      <c r="A367" s="90">
        <v>1638</v>
      </c>
      <c r="B367" s="90">
        <v>366</v>
      </c>
      <c r="C367" s="53" t="s">
        <v>5</v>
      </c>
      <c r="D367" s="54" t="s">
        <v>166</v>
      </c>
      <c r="E367" s="55">
        <v>44927</v>
      </c>
      <c r="F367" s="59">
        <v>11834</v>
      </c>
      <c r="G367" s="59">
        <v>3</v>
      </c>
      <c r="H367" s="63" t="s">
        <v>98</v>
      </c>
      <c r="I367" s="59">
        <v>4235.8999999999996</v>
      </c>
      <c r="J367" s="63" t="s">
        <v>104</v>
      </c>
      <c r="K367" s="70">
        <v>45809.4</v>
      </c>
      <c r="L367" s="154">
        <v>3</v>
      </c>
      <c r="M36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7" s="89" t="str">
        <f>CONCATENATE("F","$",Таблица_основная[[#This Row],[Первая строка массива]])</f>
        <v>F$1630</v>
      </c>
      <c r="O36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367" s="90">
        <v>1630</v>
      </c>
      <c r="Q367" s="90">
        <f>Таблица_основная[[#This Row],[Первая строка массива]]+43</f>
        <v>1673</v>
      </c>
    </row>
    <row r="368" spans="1:17" ht="15.75" x14ac:dyDescent="0.25">
      <c r="A368" s="90">
        <v>890</v>
      </c>
      <c r="B368" s="90">
        <v>367</v>
      </c>
      <c r="C368" s="53" t="s">
        <v>5</v>
      </c>
      <c r="D368" s="54" t="s">
        <v>157</v>
      </c>
      <c r="E368" s="55">
        <v>44927</v>
      </c>
      <c r="F368" s="59">
        <v>12308</v>
      </c>
      <c r="G368" s="59">
        <v>3</v>
      </c>
      <c r="H368" s="63" t="s">
        <v>98</v>
      </c>
      <c r="I368" s="59">
        <v>4407.1000000000004</v>
      </c>
      <c r="J368" s="63" t="s">
        <v>104</v>
      </c>
      <c r="K368" s="67">
        <v>48033.8</v>
      </c>
      <c r="L368" s="155">
        <v>3</v>
      </c>
      <c r="M3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8" s="89" t="str">
        <f>CONCATENATE("F","$",Таблица_основная[[#This Row],[Первая строка массива]])</f>
        <v>F$882</v>
      </c>
      <c r="O36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368" s="90">
        <v>882</v>
      </c>
      <c r="Q368" s="90">
        <f>Таблица_основная[[#This Row],[Первая строка массива]]+43</f>
        <v>925</v>
      </c>
    </row>
    <row r="369" spans="1:17" ht="15.75" x14ac:dyDescent="0.25">
      <c r="A369" s="90">
        <v>1242</v>
      </c>
      <c r="B369" s="90">
        <v>368</v>
      </c>
      <c r="C369" s="53" t="s">
        <v>5</v>
      </c>
      <c r="D369" s="54" t="s">
        <v>71</v>
      </c>
      <c r="E369" s="55">
        <v>44927</v>
      </c>
      <c r="F369" s="146">
        <v>36.200000000000003</v>
      </c>
      <c r="G369" s="59">
        <v>6</v>
      </c>
      <c r="H369" s="63" t="s">
        <v>98</v>
      </c>
      <c r="I369" s="146">
        <v>33.5</v>
      </c>
      <c r="J369" s="63" t="s">
        <v>104</v>
      </c>
      <c r="K369" s="67">
        <v>29.2</v>
      </c>
      <c r="L369" s="155">
        <v>3</v>
      </c>
      <c r="M3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69" s="89" t="str">
        <f>CONCATENATE("F","$",Таблица_основная[[#This Row],[Первая строка массива]])</f>
        <v>F$1234</v>
      </c>
      <c r="O36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369" s="90">
        <v>1234</v>
      </c>
      <c r="Q369" s="90">
        <f>Таблица_основная[[#This Row],[Первая строка массива]]+43</f>
        <v>1277</v>
      </c>
    </row>
    <row r="370" spans="1:17" ht="15.75" x14ac:dyDescent="0.25">
      <c r="A370" s="90">
        <v>1154</v>
      </c>
      <c r="B370" s="90">
        <v>369</v>
      </c>
      <c r="C370" s="53" t="s">
        <v>5</v>
      </c>
      <c r="D370" s="54" t="s">
        <v>158</v>
      </c>
      <c r="E370" s="55">
        <v>44927</v>
      </c>
      <c r="F370" s="59">
        <v>394</v>
      </c>
      <c r="G370" s="59">
        <v>3</v>
      </c>
      <c r="H370" s="63" t="s">
        <v>98</v>
      </c>
      <c r="I370" s="59">
        <v>183.4</v>
      </c>
      <c r="J370" s="63" t="s">
        <v>104</v>
      </c>
      <c r="K370" s="67">
        <v>2563.9</v>
      </c>
      <c r="L370" s="155">
        <v>3</v>
      </c>
      <c r="M3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0" s="89" t="str">
        <f>CONCATENATE("F","$",Таблица_основная[[#This Row],[Первая строка массива]])</f>
        <v>F$1146</v>
      </c>
      <c r="O37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370" s="90">
        <v>1146</v>
      </c>
      <c r="Q370" s="90">
        <f>Таблица_основная[[#This Row],[Первая строка массива]]+43</f>
        <v>1189</v>
      </c>
    </row>
    <row r="371" spans="1:17" ht="15.75" x14ac:dyDescent="0.25">
      <c r="A371" s="90">
        <v>978</v>
      </c>
      <c r="B371" s="90">
        <v>370</v>
      </c>
      <c r="C371" s="53" t="s">
        <v>5</v>
      </c>
      <c r="D371" s="144" t="s">
        <v>85</v>
      </c>
      <c r="E371" s="55">
        <v>44927</v>
      </c>
      <c r="F371" s="93">
        <v>0.68</v>
      </c>
      <c r="G371" s="90">
        <v>13</v>
      </c>
      <c r="H371" s="63" t="s">
        <v>98</v>
      </c>
      <c r="I371" s="137">
        <v>0</v>
      </c>
      <c r="J371" s="63" t="s">
        <v>104</v>
      </c>
      <c r="K371" s="140" t="s">
        <v>178</v>
      </c>
      <c r="L371" s="156">
        <v>3</v>
      </c>
      <c r="M3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1" s="89" t="str">
        <f>CONCATENATE("F","$",Таблица_основная[[#This Row],[Первая строка массива]])</f>
        <v>F$970</v>
      </c>
      <c r="O37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371" s="90">
        <v>970</v>
      </c>
      <c r="Q371" s="90">
        <f>Таблица_основная[[#This Row],[Первая строка массива]]+43</f>
        <v>1013</v>
      </c>
    </row>
    <row r="372" spans="1:17" ht="15.75" x14ac:dyDescent="0.25">
      <c r="A372" s="90">
        <v>1374</v>
      </c>
      <c r="B372" s="90">
        <v>371</v>
      </c>
      <c r="C372" s="53" t="s">
        <v>5</v>
      </c>
      <c r="D372" s="144" t="s">
        <v>86</v>
      </c>
      <c r="E372" s="55">
        <v>44927</v>
      </c>
      <c r="F372" s="93">
        <v>37</v>
      </c>
      <c r="G372" s="90">
        <v>4</v>
      </c>
      <c r="H372" s="63" t="s">
        <v>98</v>
      </c>
      <c r="I372" s="93">
        <v>28.3</v>
      </c>
      <c r="J372" s="63" t="s">
        <v>104</v>
      </c>
      <c r="K372" s="67" t="s">
        <v>178</v>
      </c>
      <c r="L372" s="155">
        <v>3</v>
      </c>
      <c r="M3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372" s="89" t="str">
        <f>CONCATENATE("F","$",Таблица_основная[[#This Row],[Первая строка массива]])</f>
        <v>F$1366</v>
      </c>
      <c r="O37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372" s="90">
        <v>1366</v>
      </c>
      <c r="Q372" s="90">
        <f>Таблица_основная[[#This Row],[Первая строка массива]]+43</f>
        <v>1409</v>
      </c>
    </row>
    <row r="373" spans="1:17" ht="15.75" x14ac:dyDescent="0.25">
      <c r="A373" s="90">
        <v>1418</v>
      </c>
      <c r="B373" s="90">
        <v>372</v>
      </c>
      <c r="C373" s="53" t="s">
        <v>5</v>
      </c>
      <c r="D373" s="144" t="s">
        <v>159</v>
      </c>
      <c r="E373" s="55">
        <v>44927</v>
      </c>
      <c r="F373" s="58">
        <v>37</v>
      </c>
      <c r="G373" s="90">
        <v>4</v>
      </c>
      <c r="H373" s="63" t="s">
        <v>98</v>
      </c>
      <c r="I373" s="58">
        <v>39.1</v>
      </c>
      <c r="J373" s="63" t="s">
        <v>104</v>
      </c>
      <c r="K373" s="67" t="s">
        <v>178</v>
      </c>
      <c r="L373" s="155">
        <v>3</v>
      </c>
      <c r="M3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3" s="89" t="str">
        <f>CONCATENATE("F","$",Таблица_основная[[#This Row],[Первая строка массива]])</f>
        <v>F$1410</v>
      </c>
      <c r="O37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373" s="90">
        <v>1410</v>
      </c>
      <c r="Q373" s="90">
        <f>Таблица_основная[[#This Row],[Первая строка массива]]+43</f>
        <v>1453</v>
      </c>
    </row>
    <row r="374" spans="1:17" ht="15.75" x14ac:dyDescent="0.25">
      <c r="A374" s="90">
        <v>1506</v>
      </c>
      <c r="B374" s="90">
        <v>373</v>
      </c>
      <c r="C374" s="53" t="s">
        <v>5</v>
      </c>
      <c r="D374" s="144" t="s">
        <v>89</v>
      </c>
      <c r="E374" s="55">
        <v>44927</v>
      </c>
      <c r="F374" s="93">
        <v>93</v>
      </c>
      <c r="G374" s="90">
        <v>3</v>
      </c>
      <c r="H374" s="63" t="s">
        <v>98</v>
      </c>
      <c r="I374" s="93">
        <v>43.2</v>
      </c>
      <c r="J374" s="63" t="s">
        <v>104</v>
      </c>
      <c r="K374" s="67">
        <v>39.299999999999997</v>
      </c>
      <c r="L374" s="155">
        <v>3</v>
      </c>
      <c r="M3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4" s="89" t="str">
        <f>CONCATENATE("F","$",Таблица_основная[[#This Row],[Первая строка массива]])</f>
        <v>F$1498</v>
      </c>
      <c r="O37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374" s="90">
        <v>1498</v>
      </c>
      <c r="Q374" s="90">
        <f>Таблица_основная[[#This Row],[Первая строка массива]]+43</f>
        <v>1541</v>
      </c>
    </row>
    <row r="375" spans="1:17" ht="15.75" x14ac:dyDescent="0.25">
      <c r="A375" s="90">
        <v>1462</v>
      </c>
      <c r="B375" s="90">
        <v>374</v>
      </c>
      <c r="C375" s="53" t="s">
        <v>5</v>
      </c>
      <c r="D375" s="144" t="s">
        <v>90</v>
      </c>
      <c r="E375" s="55">
        <v>44927</v>
      </c>
      <c r="F375" s="93">
        <v>4</v>
      </c>
      <c r="G375" s="90">
        <v>4</v>
      </c>
      <c r="H375" s="63" t="s">
        <v>98</v>
      </c>
      <c r="I375" s="93">
        <v>2.2000000000000002</v>
      </c>
      <c r="J375" s="63" t="s">
        <v>104</v>
      </c>
      <c r="K375" s="67">
        <v>31.5</v>
      </c>
      <c r="L375" s="155">
        <v>3</v>
      </c>
      <c r="M3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5" s="89" t="str">
        <f>CONCATENATE("F","$",Таблица_основная[[#This Row],[Первая строка массива]])</f>
        <v>F$1454</v>
      </c>
      <c r="O37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375" s="90">
        <v>1454</v>
      </c>
      <c r="Q375" s="90">
        <f>Таблица_основная[[#This Row],[Первая строка массива]]+43</f>
        <v>1497</v>
      </c>
    </row>
    <row r="376" spans="1:17" ht="15.75" x14ac:dyDescent="0.25">
      <c r="A376" s="90">
        <v>1550</v>
      </c>
      <c r="B376" s="90">
        <v>375</v>
      </c>
      <c r="C376" s="53" t="s">
        <v>5</v>
      </c>
      <c r="D376" s="144" t="s">
        <v>160</v>
      </c>
      <c r="E376" s="55">
        <v>44927</v>
      </c>
      <c r="F376" s="150">
        <v>0.5</v>
      </c>
      <c r="G376" s="90">
        <v>5</v>
      </c>
      <c r="H376" s="63" t="s">
        <v>98</v>
      </c>
      <c r="I376" s="150">
        <v>0</v>
      </c>
      <c r="J376" s="63" t="s">
        <v>104</v>
      </c>
      <c r="K376" s="140" t="s">
        <v>178</v>
      </c>
      <c r="L376" s="156">
        <v>3</v>
      </c>
      <c r="M3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6" s="89" t="str">
        <f>CONCATENATE("F","$",Таблица_основная[[#This Row],[Первая строка массива]])</f>
        <v>F$1542</v>
      </c>
      <c r="O37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376" s="90">
        <v>1542</v>
      </c>
      <c r="Q376" s="90">
        <f>Таблица_основная[[#This Row],[Первая строка массива]]+43</f>
        <v>1585</v>
      </c>
    </row>
    <row r="377" spans="1:17" ht="15.75" x14ac:dyDescent="0.25">
      <c r="A377" s="90">
        <v>1286</v>
      </c>
      <c r="B377" s="90">
        <v>376</v>
      </c>
      <c r="C377" s="53" t="s">
        <v>5</v>
      </c>
      <c r="D377" s="144" t="s">
        <v>161</v>
      </c>
      <c r="E377" s="55">
        <v>44927</v>
      </c>
      <c r="F377" s="148">
        <v>0.1</v>
      </c>
      <c r="G377" s="90">
        <v>5</v>
      </c>
      <c r="H377" s="63" t="s">
        <v>98</v>
      </c>
      <c r="I377" s="148">
        <v>0.2</v>
      </c>
      <c r="J377" s="63" t="s">
        <v>104</v>
      </c>
      <c r="K377" s="67" t="s">
        <v>178</v>
      </c>
      <c r="L377" s="155">
        <v>3</v>
      </c>
      <c r="M3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77" s="89" t="str">
        <f>CONCATENATE("F","$",Таблица_основная[[#This Row],[Первая строка массива]])</f>
        <v>F$1278</v>
      </c>
      <c r="O37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377" s="90">
        <v>1278</v>
      </c>
      <c r="Q377" s="90">
        <f>Таблица_основная[[#This Row],[Первая строка массива]]+43</f>
        <v>1321</v>
      </c>
    </row>
    <row r="378" spans="1:17" ht="15.75" x14ac:dyDescent="0.25">
      <c r="A378" s="90">
        <v>1330</v>
      </c>
      <c r="B378" s="90">
        <v>377</v>
      </c>
      <c r="C378" s="53" t="s">
        <v>5</v>
      </c>
      <c r="D378" s="144" t="s">
        <v>94</v>
      </c>
      <c r="E378" s="55">
        <v>44927</v>
      </c>
      <c r="F378" s="148">
        <v>0.3</v>
      </c>
      <c r="G378" s="90">
        <v>4</v>
      </c>
      <c r="H378" s="63" t="s">
        <v>98</v>
      </c>
      <c r="I378" s="148">
        <v>0.5</v>
      </c>
      <c r="J378" s="63" t="s">
        <v>104</v>
      </c>
      <c r="K378" s="67">
        <v>0.2</v>
      </c>
      <c r="L378" s="155">
        <v>3</v>
      </c>
      <c r="M3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378" s="89" t="str">
        <f>CONCATENATE("F","$",Таблица_основная[[#This Row],[Первая строка массива]])</f>
        <v>F$1322</v>
      </c>
      <c r="O37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378" s="90">
        <v>1322</v>
      </c>
      <c r="Q378" s="90">
        <f>Таблица_основная[[#This Row],[Первая строка массива]]+43</f>
        <v>1365</v>
      </c>
    </row>
    <row r="379" spans="1:17" ht="15.75" x14ac:dyDescent="0.25">
      <c r="A379" s="90">
        <v>1198</v>
      </c>
      <c r="B379" s="90">
        <v>378</v>
      </c>
      <c r="C379" s="53" t="s">
        <v>5</v>
      </c>
      <c r="D379" s="54" t="s">
        <v>162</v>
      </c>
      <c r="E379" s="55">
        <v>44927</v>
      </c>
      <c r="F379" s="56">
        <v>1.2</v>
      </c>
      <c r="G379" s="59">
        <v>10</v>
      </c>
      <c r="H379" s="63" t="s">
        <v>98</v>
      </c>
      <c r="I379" s="56">
        <v>1.4</v>
      </c>
      <c r="J379" s="63" t="s">
        <v>104</v>
      </c>
      <c r="K379" s="67">
        <v>1.6</v>
      </c>
      <c r="L379" s="155">
        <v>3</v>
      </c>
      <c r="M3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379" s="89" t="str">
        <f>CONCATENATE("F","$",Таблица_основная[[#This Row],[Первая строка массива]])</f>
        <v>F$1190</v>
      </c>
      <c r="O37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379" s="90">
        <v>1190</v>
      </c>
      <c r="Q379" s="90">
        <f>Таблица_основная[[#This Row],[Первая строка массива]]+43</f>
        <v>1233</v>
      </c>
    </row>
    <row r="380" spans="1:17" ht="15.75" x14ac:dyDescent="0.25">
      <c r="A380" s="90">
        <v>934</v>
      </c>
      <c r="B380" s="90">
        <v>379</v>
      </c>
      <c r="C380" s="53" t="s">
        <v>5</v>
      </c>
      <c r="D380" s="54" t="s">
        <v>83</v>
      </c>
      <c r="E380" s="55">
        <v>44927</v>
      </c>
      <c r="F380" s="149">
        <v>2</v>
      </c>
      <c r="G380" s="96">
        <v>4</v>
      </c>
      <c r="H380" s="63" t="s">
        <v>98</v>
      </c>
      <c r="I380" s="149">
        <v>1.1000000000000001</v>
      </c>
      <c r="J380" s="63" t="s">
        <v>104</v>
      </c>
      <c r="K380" s="67">
        <v>32.1</v>
      </c>
      <c r="L380" s="155">
        <v>3</v>
      </c>
      <c r="M3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0" s="89" t="str">
        <f>CONCATENATE("F","$",Таблица_основная[[#This Row],[Первая строка массива]])</f>
        <v>F$926</v>
      </c>
      <c r="O38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380" s="90">
        <v>926</v>
      </c>
      <c r="Q380" s="90">
        <f>Таблица_основная[[#This Row],[Первая строка массива]]+43</f>
        <v>969</v>
      </c>
    </row>
    <row r="381" spans="1:17" ht="15.75" x14ac:dyDescent="0.25">
      <c r="A381" s="90">
        <v>1022</v>
      </c>
      <c r="B381" s="90">
        <v>380</v>
      </c>
      <c r="C381" s="53" t="s">
        <v>5</v>
      </c>
      <c r="D381" s="54" t="s">
        <v>163</v>
      </c>
      <c r="E381" s="55">
        <v>44927</v>
      </c>
      <c r="F381" s="151">
        <v>100</v>
      </c>
      <c r="G381" s="96">
        <v>1</v>
      </c>
      <c r="H381" s="63" t="s">
        <v>98</v>
      </c>
      <c r="I381" s="151">
        <v>99.5</v>
      </c>
      <c r="J381" s="63" t="s">
        <v>104</v>
      </c>
      <c r="K381" s="67" t="s">
        <v>178</v>
      </c>
      <c r="L381" s="155">
        <v>3</v>
      </c>
      <c r="M3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381" s="89" t="str">
        <f>CONCATENATE("F","$",Таблица_основная[[#This Row],[Первая строка массива]])</f>
        <v>F$1014</v>
      </c>
      <c r="O38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381" s="90">
        <v>1014</v>
      </c>
      <c r="Q381" s="90">
        <f>Таблица_основная[[#This Row],[Первая строка массива]]+43</f>
        <v>1057</v>
      </c>
    </row>
    <row r="382" spans="1:17" ht="15.75" x14ac:dyDescent="0.25">
      <c r="A382" s="90">
        <v>231</v>
      </c>
      <c r="B382" s="90">
        <v>381</v>
      </c>
      <c r="C382" s="53" t="s">
        <v>1</v>
      </c>
      <c r="D382" s="54" t="s">
        <v>155</v>
      </c>
      <c r="E382" s="55">
        <v>44562</v>
      </c>
      <c r="F382" s="56">
        <v>29</v>
      </c>
      <c r="G382" s="59">
        <v>6</v>
      </c>
      <c r="H382" s="63" t="s">
        <v>97</v>
      </c>
      <c r="I382" s="56">
        <v>24.3</v>
      </c>
      <c r="J382" s="63" t="s">
        <v>103</v>
      </c>
      <c r="K382" s="72">
        <v>235.1</v>
      </c>
      <c r="L382" s="154">
        <v>3</v>
      </c>
      <c r="M38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2" s="89" t="str">
        <f>CONCATENATE("F","$",Таблица_основная[[#This Row],[Первая строка массива]])</f>
        <v>F$222</v>
      </c>
      <c r="O38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382" s="90">
        <v>222</v>
      </c>
      <c r="Q382" s="90">
        <f>Таблица_основная[[#This Row],[Первая строка массива]]+43</f>
        <v>265</v>
      </c>
    </row>
    <row r="383" spans="1:17" ht="15.75" x14ac:dyDescent="0.25">
      <c r="A383" s="90">
        <v>759</v>
      </c>
      <c r="B383" s="90">
        <v>382</v>
      </c>
      <c r="C383" s="53" t="s">
        <v>1</v>
      </c>
      <c r="D383" s="54" t="s">
        <v>164</v>
      </c>
      <c r="E383" s="55">
        <v>44562</v>
      </c>
      <c r="F383" s="56">
        <v>144181.00000000003</v>
      </c>
      <c r="G383" s="59">
        <v>5</v>
      </c>
      <c r="H383" s="63" t="s">
        <v>97</v>
      </c>
      <c r="I383" s="56">
        <v>116149</v>
      </c>
      <c r="J383" s="63" t="s">
        <v>103</v>
      </c>
      <c r="K383" s="73">
        <v>1712442.1</v>
      </c>
      <c r="L383" s="154">
        <v>3</v>
      </c>
      <c r="M38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3" s="89" t="str">
        <f>CONCATENATE("F","$",Таблица_основная[[#This Row],[Первая строка массива]])</f>
        <v>F$750</v>
      </c>
      <c r="O38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383" s="90">
        <v>750</v>
      </c>
      <c r="Q383" s="90">
        <f>Таблица_основная[[#This Row],[Первая строка массива]]+43</f>
        <v>793</v>
      </c>
    </row>
    <row r="384" spans="1:17" ht="15.75" x14ac:dyDescent="0.25">
      <c r="A384" s="90">
        <v>275</v>
      </c>
      <c r="B384" s="90">
        <v>383</v>
      </c>
      <c r="C384" s="53" t="s">
        <v>1</v>
      </c>
      <c r="D384" s="59" t="s">
        <v>156</v>
      </c>
      <c r="E384" s="55">
        <v>44562</v>
      </c>
      <c r="F384" s="146">
        <v>0.2</v>
      </c>
      <c r="G384" s="59">
        <v>3</v>
      </c>
      <c r="H384" s="63" t="s">
        <v>97</v>
      </c>
      <c r="I384" s="146">
        <v>0.2</v>
      </c>
      <c r="J384" s="63" t="s">
        <v>103</v>
      </c>
      <c r="K384" s="67">
        <v>2E-3</v>
      </c>
      <c r="L384" s="155">
        <v>3</v>
      </c>
      <c r="M3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384" s="89" t="str">
        <f>CONCATENATE("F","$",Таблица_основная[[#This Row],[Первая строка массива]])</f>
        <v>F$266</v>
      </c>
      <c r="O38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384" s="90">
        <v>266</v>
      </c>
      <c r="Q384" s="90">
        <f>Таблица_основная[[#This Row],[Первая строка массива]]+43</f>
        <v>309</v>
      </c>
    </row>
    <row r="385" spans="1:17" ht="15.75" x14ac:dyDescent="0.25">
      <c r="A385" s="90">
        <v>11</v>
      </c>
      <c r="B385" s="90">
        <v>384</v>
      </c>
      <c r="C385" s="53" t="s">
        <v>1</v>
      </c>
      <c r="D385" s="59" t="s">
        <v>165</v>
      </c>
      <c r="E385" s="98">
        <v>44562</v>
      </c>
      <c r="F385" s="97">
        <v>308</v>
      </c>
      <c r="G385" s="97">
        <v>4</v>
      </c>
      <c r="H385" s="63" t="s">
        <v>97</v>
      </c>
      <c r="I385" s="59">
        <v>154.69999999999999</v>
      </c>
      <c r="J385" s="63" t="s">
        <v>103</v>
      </c>
      <c r="K385" s="74">
        <v>2237.9</v>
      </c>
      <c r="L385" s="154">
        <v>3</v>
      </c>
      <c r="M38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5" s="89" t="str">
        <f>CONCATENATE("F","$",Таблица_основная[[#This Row],[Первая строка массива]])</f>
        <v>F$2</v>
      </c>
      <c r="O38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385" s="90">
        <v>2</v>
      </c>
      <c r="Q385" s="90">
        <f>Таблица_основная[[#This Row],[Первая строка массива]]+43</f>
        <v>45</v>
      </c>
    </row>
    <row r="386" spans="1:17" ht="15.75" x14ac:dyDescent="0.25">
      <c r="A386" s="90">
        <v>803</v>
      </c>
      <c r="B386" s="90">
        <v>385</v>
      </c>
      <c r="C386" s="53" t="s">
        <v>1</v>
      </c>
      <c r="D386" s="59" t="s">
        <v>166</v>
      </c>
      <c r="E386" s="55">
        <v>44562</v>
      </c>
      <c r="F386" s="59">
        <v>8581</v>
      </c>
      <c r="G386" s="59">
        <v>4</v>
      </c>
      <c r="H386" s="63" t="s">
        <v>97</v>
      </c>
      <c r="I386" s="59">
        <v>3901.3</v>
      </c>
      <c r="J386" s="63" t="s">
        <v>103</v>
      </c>
      <c r="K386" s="74">
        <v>44096.6</v>
      </c>
      <c r="L386" s="154">
        <v>3</v>
      </c>
      <c r="M38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6" s="89" t="str">
        <f>CONCATENATE("F","$",Таблица_основная[[#This Row],[Первая строка массива]])</f>
        <v>F$794</v>
      </c>
      <c r="O38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386" s="90">
        <v>794</v>
      </c>
      <c r="Q386" s="90">
        <f>Таблица_основная[[#This Row],[Первая строка массива]]+43</f>
        <v>837</v>
      </c>
    </row>
    <row r="387" spans="1:17" ht="15.75" x14ac:dyDescent="0.25">
      <c r="A387" s="90">
        <v>55</v>
      </c>
      <c r="B387" s="90">
        <v>386</v>
      </c>
      <c r="C387" s="53" t="s">
        <v>1</v>
      </c>
      <c r="D387" s="59" t="s">
        <v>157</v>
      </c>
      <c r="E387" s="55">
        <v>44562</v>
      </c>
      <c r="F387" s="59">
        <v>8918</v>
      </c>
      <c r="G387" s="59">
        <v>4</v>
      </c>
      <c r="H387" s="63" t="s">
        <v>97</v>
      </c>
      <c r="I387" s="59">
        <v>4080.4</v>
      </c>
      <c r="J387" s="63" t="s">
        <v>103</v>
      </c>
      <c r="K387" s="68">
        <v>46569.599999999999</v>
      </c>
      <c r="L387" s="155">
        <v>3</v>
      </c>
      <c r="M3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7" s="89" t="str">
        <f>CONCATENATE("F","$",Таблица_основная[[#This Row],[Первая строка массива]])</f>
        <v>F$46</v>
      </c>
      <c r="O38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387" s="90">
        <v>46</v>
      </c>
      <c r="Q387" s="90">
        <f>Таблица_основная[[#This Row],[Первая строка массива]]+43</f>
        <v>89</v>
      </c>
    </row>
    <row r="388" spans="1:17" ht="15.75" x14ac:dyDescent="0.25">
      <c r="A388" s="90">
        <v>407</v>
      </c>
      <c r="B388" s="90">
        <v>387</v>
      </c>
      <c r="C388" s="53" t="s">
        <v>1</v>
      </c>
      <c r="D388" s="59" t="s">
        <v>71</v>
      </c>
      <c r="E388" s="55">
        <v>44562</v>
      </c>
      <c r="F388" s="146">
        <v>61.9</v>
      </c>
      <c r="G388" s="59">
        <v>4</v>
      </c>
      <c r="H388" s="63" t="s">
        <v>97</v>
      </c>
      <c r="I388" s="146">
        <v>35.1</v>
      </c>
      <c r="J388" s="63" t="s">
        <v>103</v>
      </c>
      <c r="K388" s="67">
        <v>27.2</v>
      </c>
      <c r="L388" s="155">
        <v>3</v>
      </c>
      <c r="M3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8" s="89" t="str">
        <f>CONCATENATE("F","$",Таблица_основная[[#This Row],[Первая строка массива]])</f>
        <v>F$398</v>
      </c>
      <c r="O38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388" s="90">
        <v>398</v>
      </c>
      <c r="Q388" s="90">
        <f>Таблица_основная[[#This Row],[Первая строка массива]]+43</f>
        <v>441</v>
      </c>
    </row>
    <row r="389" spans="1:17" ht="15.75" x14ac:dyDescent="0.25">
      <c r="A389" s="90">
        <v>319</v>
      </c>
      <c r="B389" s="90">
        <v>388</v>
      </c>
      <c r="C389" s="53" t="s">
        <v>1</v>
      </c>
      <c r="D389" s="59" t="s">
        <v>158</v>
      </c>
      <c r="E389" s="55">
        <v>44562</v>
      </c>
      <c r="F389" s="59">
        <v>271</v>
      </c>
      <c r="G389" s="59">
        <v>6</v>
      </c>
      <c r="H389" s="63" t="s">
        <v>97</v>
      </c>
      <c r="I389" s="59">
        <v>225.2</v>
      </c>
      <c r="J389" s="63" t="s">
        <v>103</v>
      </c>
      <c r="K389" s="67">
        <v>2573.6</v>
      </c>
      <c r="L389" s="155">
        <v>3</v>
      </c>
      <c r="M3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89" s="89" t="str">
        <f>CONCATENATE("F","$",Таблица_основная[[#This Row],[Первая строка массива]])</f>
        <v>F$310</v>
      </c>
      <c r="O38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389" s="90">
        <v>310</v>
      </c>
      <c r="Q389" s="90">
        <f>Таблица_основная[[#This Row],[Первая строка массива]]+43</f>
        <v>353</v>
      </c>
    </row>
    <row r="390" spans="1:17" ht="15.75" x14ac:dyDescent="0.25">
      <c r="A390" s="90">
        <v>143</v>
      </c>
      <c r="B390" s="90">
        <v>389</v>
      </c>
      <c r="C390" s="53" t="s">
        <v>1</v>
      </c>
      <c r="D390" s="91" t="s">
        <v>85</v>
      </c>
      <c r="E390" s="55">
        <v>44562</v>
      </c>
      <c r="F390" s="137">
        <v>0.73</v>
      </c>
      <c r="G390" s="90">
        <v>10</v>
      </c>
      <c r="H390" s="63" t="s">
        <v>97</v>
      </c>
      <c r="I390" s="137">
        <v>0</v>
      </c>
      <c r="J390" s="63" t="s">
        <v>103</v>
      </c>
      <c r="K390" s="140" t="s">
        <v>178</v>
      </c>
      <c r="L390" s="156">
        <v>3</v>
      </c>
      <c r="M3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0" s="89" t="str">
        <f>CONCATENATE("F","$",Таблица_основная[[#This Row],[Первая строка массива]])</f>
        <v>F$134</v>
      </c>
      <c r="O39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390" s="90">
        <v>134</v>
      </c>
      <c r="Q390" s="90">
        <f>Таблица_основная[[#This Row],[Первая строка массива]]+43</f>
        <v>177</v>
      </c>
    </row>
    <row r="391" spans="1:17" ht="15.75" x14ac:dyDescent="0.25">
      <c r="A391" s="90">
        <v>539</v>
      </c>
      <c r="B391" s="90">
        <v>390</v>
      </c>
      <c r="C391" s="53" t="s">
        <v>1</v>
      </c>
      <c r="D391" s="91" t="s">
        <v>86</v>
      </c>
      <c r="E391" s="55">
        <v>44562</v>
      </c>
      <c r="F391" s="137">
        <v>35</v>
      </c>
      <c r="G391" s="90">
        <v>5</v>
      </c>
      <c r="H391" s="63" t="s">
        <v>97</v>
      </c>
      <c r="I391" s="93">
        <v>25.4</v>
      </c>
      <c r="J391" s="63" t="s">
        <v>103</v>
      </c>
      <c r="K391" s="67" t="s">
        <v>178</v>
      </c>
      <c r="L391" s="155">
        <v>3</v>
      </c>
      <c r="M3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1" s="89" t="str">
        <f>CONCATENATE("F","$",Таблица_основная[[#This Row],[Первая строка массива]])</f>
        <v>F$530</v>
      </c>
      <c r="O39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391" s="90">
        <v>530</v>
      </c>
      <c r="Q391" s="90">
        <f>Таблица_основная[[#This Row],[Первая строка массива]]+43</f>
        <v>573</v>
      </c>
    </row>
    <row r="392" spans="1:17" ht="15.75" x14ac:dyDescent="0.25">
      <c r="A392" s="90">
        <v>583</v>
      </c>
      <c r="B392" s="90">
        <v>391</v>
      </c>
      <c r="C392" s="53" t="s">
        <v>1</v>
      </c>
      <c r="D392" s="91" t="s">
        <v>159</v>
      </c>
      <c r="E392" s="55">
        <v>44562</v>
      </c>
      <c r="F392" s="137">
        <v>75</v>
      </c>
      <c r="G392" s="90">
        <v>7</v>
      </c>
      <c r="H392" s="63" t="s">
        <v>97</v>
      </c>
      <c r="I392" s="93">
        <v>62.9</v>
      </c>
      <c r="J392" s="63" t="s">
        <v>103</v>
      </c>
      <c r="K392" s="67" t="s">
        <v>178</v>
      </c>
      <c r="L392" s="155">
        <v>3</v>
      </c>
      <c r="M3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2" s="89" t="str">
        <f>CONCATENATE("F","$",Таблица_основная[[#This Row],[Первая строка массива]])</f>
        <v>F$574</v>
      </c>
      <c r="O39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392" s="90">
        <v>574</v>
      </c>
      <c r="Q392" s="90">
        <f>Таблица_основная[[#This Row],[Первая строка массива]]+43</f>
        <v>617</v>
      </c>
    </row>
    <row r="393" spans="1:17" ht="15.75" x14ac:dyDescent="0.25">
      <c r="A393" s="90">
        <v>671</v>
      </c>
      <c r="B393" s="90">
        <v>392</v>
      </c>
      <c r="C393" s="53" t="s">
        <v>1</v>
      </c>
      <c r="D393" s="91" t="s">
        <v>89</v>
      </c>
      <c r="E393" s="55">
        <v>44562</v>
      </c>
      <c r="F393" s="137">
        <v>57</v>
      </c>
      <c r="G393" s="90">
        <v>5</v>
      </c>
      <c r="H393" s="63" t="s">
        <v>97</v>
      </c>
      <c r="I393" s="93">
        <v>32.1</v>
      </c>
      <c r="J393" s="63" t="s">
        <v>103</v>
      </c>
      <c r="K393" s="67">
        <v>35.9</v>
      </c>
      <c r="L393" s="155">
        <v>3</v>
      </c>
      <c r="M3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3" s="89" t="str">
        <f>CONCATENATE("F","$",Таблица_основная[[#This Row],[Первая строка массива]])</f>
        <v>F$662</v>
      </c>
      <c r="O39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393" s="90">
        <v>662</v>
      </c>
      <c r="Q393" s="90">
        <f>Таблица_основная[[#This Row],[Первая строка массива]]+43</f>
        <v>705</v>
      </c>
    </row>
    <row r="394" spans="1:17" ht="15.75" x14ac:dyDescent="0.25">
      <c r="A394" s="90">
        <v>627</v>
      </c>
      <c r="B394" s="90">
        <v>393</v>
      </c>
      <c r="C394" s="53" t="s">
        <v>1</v>
      </c>
      <c r="D394" s="144" t="s">
        <v>90</v>
      </c>
      <c r="E394" s="55">
        <v>44562</v>
      </c>
      <c r="F394" s="147">
        <v>14</v>
      </c>
      <c r="G394" s="90">
        <v>10</v>
      </c>
      <c r="H394" s="63" t="s">
        <v>97</v>
      </c>
      <c r="I394" s="93">
        <v>13.7</v>
      </c>
      <c r="J394" s="63" t="s">
        <v>103</v>
      </c>
      <c r="K394" s="67">
        <v>42.8</v>
      </c>
      <c r="L394" s="155">
        <v>3</v>
      </c>
      <c r="M3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394" s="89" t="str">
        <f>CONCATENATE("F","$",Таблица_основная[[#This Row],[Первая строка массива]])</f>
        <v>F$618</v>
      </c>
      <c r="O39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394" s="90">
        <v>618</v>
      </c>
      <c r="Q394" s="90">
        <f>Таблица_основная[[#This Row],[Первая строка массива]]+43</f>
        <v>661</v>
      </c>
    </row>
    <row r="395" spans="1:17" ht="15.75" x14ac:dyDescent="0.25">
      <c r="A395" s="90">
        <v>715</v>
      </c>
      <c r="B395" s="90">
        <v>394</v>
      </c>
      <c r="C395" s="53" t="s">
        <v>1</v>
      </c>
      <c r="D395" s="144" t="s">
        <v>160</v>
      </c>
      <c r="E395" s="55">
        <v>44562</v>
      </c>
      <c r="F395" s="137">
        <v>0.7</v>
      </c>
      <c r="G395" s="90">
        <v>2</v>
      </c>
      <c r="H395" s="63" t="s">
        <v>97</v>
      </c>
      <c r="I395" s="93">
        <v>0</v>
      </c>
      <c r="J395" s="63" t="s">
        <v>103</v>
      </c>
      <c r="K395" s="140" t="s">
        <v>178</v>
      </c>
      <c r="L395" s="156">
        <v>3</v>
      </c>
      <c r="M3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5" s="89" t="str">
        <f>CONCATENATE("F","$",Таблица_основная[[#This Row],[Первая строка массива]])</f>
        <v>F$706</v>
      </c>
      <c r="O39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395" s="90">
        <v>706</v>
      </c>
      <c r="Q395" s="90">
        <f>Таблица_основная[[#This Row],[Первая строка массива]]+43</f>
        <v>749</v>
      </c>
    </row>
    <row r="396" spans="1:17" ht="15.75" x14ac:dyDescent="0.25">
      <c r="A396" s="90">
        <v>451</v>
      </c>
      <c r="B396" s="90">
        <v>395</v>
      </c>
      <c r="C396" s="53" t="s">
        <v>1</v>
      </c>
      <c r="D396" s="144" t="s">
        <v>161</v>
      </c>
      <c r="E396" s="55">
        <v>44562</v>
      </c>
      <c r="F396" s="95">
        <v>0.2</v>
      </c>
      <c r="G396" s="90">
        <v>4</v>
      </c>
      <c r="H396" s="63" t="s">
        <v>97</v>
      </c>
      <c r="I396" s="93">
        <v>0.2</v>
      </c>
      <c r="J396" s="63" t="s">
        <v>103</v>
      </c>
      <c r="K396" s="67" t="s">
        <v>178</v>
      </c>
      <c r="L396" s="155">
        <v>3</v>
      </c>
      <c r="M3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396" s="89" t="str">
        <f>CONCATENATE("F","$",Таблица_основная[[#This Row],[Первая строка массива]])</f>
        <v>F$442</v>
      </c>
      <c r="O39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396" s="90">
        <v>442</v>
      </c>
      <c r="Q396" s="90">
        <f>Таблица_основная[[#This Row],[Первая строка массива]]+43</f>
        <v>485</v>
      </c>
    </row>
    <row r="397" spans="1:17" ht="15.75" x14ac:dyDescent="0.25">
      <c r="A397" s="90">
        <v>495</v>
      </c>
      <c r="B397" s="90">
        <v>396</v>
      </c>
      <c r="C397" s="53" t="s">
        <v>1</v>
      </c>
      <c r="D397" s="144" t="s">
        <v>94</v>
      </c>
      <c r="E397" s="55">
        <v>44562</v>
      </c>
      <c r="F397" s="95">
        <v>1.2</v>
      </c>
      <c r="G397" s="90">
        <v>6</v>
      </c>
      <c r="H397" s="63" t="s">
        <v>97</v>
      </c>
      <c r="I397" s="95">
        <v>0.6</v>
      </c>
      <c r="J397" s="63" t="s">
        <v>103</v>
      </c>
      <c r="K397" s="67">
        <v>0.2</v>
      </c>
      <c r="L397" s="155">
        <v>3</v>
      </c>
      <c r="M3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7" s="89" t="str">
        <f>CONCATENATE("F","$",Таблица_основная[[#This Row],[Первая строка массива]])</f>
        <v>F$486</v>
      </c>
      <c r="O39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397" s="90">
        <v>486</v>
      </c>
      <c r="Q397" s="90">
        <f>Таблица_основная[[#This Row],[Первая строка массива]]+43</f>
        <v>529</v>
      </c>
    </row>
    <row r="398" spans="1:17" ht="15.75" x14ac:dyDescent="0.25">
      <c r="A398" s="90">
        <v>363</v>
      </c>
      <c r="B398" s="90">
        <v>397</v>
      </c>
      <c r="C398" s="53" t="s">
        <v>1</v>
      </c>
      <c r="D398" s="54" t="s">
        <v>162</v>
      </c>
      <c r="E398" s="55">
        <v>44562</v>
      </c>
      <c r="F398" s="146">
        <v>1.9</v>
      </c>
      <c r="G398" s="59">
        <v>10</v>
      </c>
      <c r="H398" s="63" t="s">
        <v>97</v>
      </c>
      <c r="I398" s="59">
        <v>1.9</v>
      </c>
      <c r="J398" s="63" t="s">
        <v>103</v>
      </c>
      <c r="K398" s="67">
        <v>1.5</v>
      </c>
      <c r="L398" s="155">
        <v>3</v>
      </c>
      <c r="M3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8" s="89" t="str">
        <f>CONCATENATE("F","$",Таблица_основная[[#This Row],[Первая строка массива]])</f>
        <v>F$354</v>
      </c>
      <c r="O39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398" s="90">
        <v>354</v>
      </c>
      <c r="Q398" s="90">
        <f>Таблица_основная[[#This Row],[Первая строка массива]]+43</f>
        <v>397</v>
      </c>
    </row>
    <row r="399" spans="1:17" ht="15.75" x14ac:dyDescent="0.25">
      <c r="A399" s="90">
        <v>99</v>
      </c>
      <c r="B399" s="90">
        <v>398</v>
      </c>
      <c r="C399" s="53" t="s">
        <v>1</v>
      </c>
      <c r="D399" s="54" t="s">
        <v>83</v>
      </c>
      <c r="E399" s="55">
        <v>44562</v>
      </c>
      <c r="F399" s="92">
        <v>1</v>
      </c>
      <c r="G399" s="96">
        <v>5</v>
      </c>
      <c r="H399" s="63" t="s">
        <v>97</v>
      </c>
      <c r="I399" s="92">
        <v>1.1000000000000001</v>
      </c>
      <c r="J399" s="63" t="s">
        <v>103</v>
      </c>
      <c r="K399" s="67">
        <v>30.3</v>
      </c>
      <c r="L399" s="155">
        <v>3</v>
      </c>
      <c r="M3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399" s="89" t="str">
        <f>CONCATENATE("F","$",Таблица_основная[[#This Row],[Первая строка массива]])</f>
        <v>F$90</v>
      </c>
      <c r="O39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399" s="90">
        <v>90</v>
      </c>
      <c r="Q399" s="90">
        <f>Таблица_основная[[#This Row],[Первая строка массива]]+43</f>
        <v>133</v>
      </c>
    </row>
    <row r="400" spans="1:17" ht="15.75" x14ac:dyDescent="0.25">
      <c r="A400" s="90">
        <v>187</v>
      </c>
      <c r="B400" s="90">
        <v>399</v>
      </c>
      <c r="C400" s="53" t="s">
        <v>1</v>
      </c>
      <c r="D400" s="54" t="s">
        <v>163</v>
      </c>
      <c r="E400" s="55">
        <v>44562</v>
      </c>
      <c r="F400" s="94">
        <v>100</v>
      </c>
      <c r="G400" s="96">
        <v>1</v>
      </c>
      <c r="H400" s="63" t="s">
        <v>97</v>
      </c>
      <c r="I400" s="94">
        <v>99.2</v>
      </c>
      <c r="J400" s="63" t="s">
        <v>103</v>
      </c>
      <c r="K400" s="67" t="s">
        <v>178</v>
      </c>
      <c r="L400" s="155">
        <v>3</v>
      </c>
      <c r="M4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400" s="89" t="str">
        <f>CONCATENATE("F","$",Таблица_основная[[#This Row],[Первая строка массива]])</f>
        <v>F$178</v>
      </c>
      <c r="O40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400" s="90">
        <v>178</v>
      </c>
      <c r="Q400" s="90">
        <f>Таблица_основная[[#This Row],[Первая строка массива]]+43</f>
        <v>221</v>
      </c>
    </row>
    <row r="401" spans="1:17" ht="15.75" x14ac:dyDescent="0.25">
      <c r="A401" s="90">
        <v>1067</v>
      </c>
      <c r="B401" s="90">
        <v>400</v>
      </c>
      <c r="C401" s="53" t="s">
        <v>1</v>
      </c>
      <c r="D401" s="54" t="s">
        <v>155</v>
      </c>
      <c r="E401" s="55">
        <v>44927</v>
      </c>
      <c r="F401" s="59">
        <v>29</v>
      </c>
      <c r="G401" s="59">
        <v>5</v>
      </c>
      <c r="H401" s="63" t="s">
        <v>98</v>
      </c>
      <c r="I401" s="59">
        <v>24</v>
      </c>
      <c r="J401" s="63" t="s">
        <v>104</v>
      </c>
      <c r="K401" s="69">
        <v>209.5</v>
      </c>
      <c r="L401" s="154">
        <v>5</v>
      </c>
      <c r="M401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401" s="89" t="str">
        <f>CONCATENATE("F","$",Таблица_основная[[#This Row],[Первая строка массива]])</f>
        <v>F$1058</v>
      </c>
      <c r="O40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401" s="90">
        <v>1058</v>
      </c>
      <c r="Q401" s="90">
        <f>Таблица_основная[[#This Row],[Первая строка массива]]+43</f>
        <v>1101</v>
      </c>
    </row>
    <row r="402" spans="1:17" ht="15.75" x14ac:dyDescent="0.25">
      <c r="A402" s="90">
        <v>1595</v>
      </c>
      <c r="B402" s="90">
        <v>401</v>
      </c>
      <c r="C402" s="53" t="s">
        <v>1</v>
      </c>
      <c r="D402" s="54" t="s">
        <v>164</v>
      </c>
      <c r="E402" s="55">
        <v>44927</v>
      </c>
      <c r="F402" s="59">
        <v>203313.00000000009</v>
      </c>
      <c r="G402" s="59">
        <v>5</v>
      </c>
      <c r="H402" s="63" t="s">
        <v>98</v>
      </c>
      <c r="I402" s="59">
        <v>131655.9</v>
      </c>
      <c r="J402" s="63" t="s">
        <v>104</v>
      </c>
      <c r="K402" s="71">
        <v>1645476.7</v>
      </c>
      <c r="L402" s="155">
        <v>5</v>
      </c>
      <c r="M40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2" s="89" t="str">
        <f>CONCATENATE("F","$",Таблица_основная[[#This Row],[Первая строка массива]])</f>
        <v>F$1586</v>
      </c>
      <c r="O40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402" s="90">
        <v>1586</v>
      </c>
      <c r="Q402" s="90">
        <f>Таблица_основная[[#This Row],[Первая строка массива]]+43</f>
        <v>1629</v>
      </c>
    </row>
    <row r="403" spans="1:17" ht="15.75" x14ac:dyDescent="0.25">
      <c r="A403" s="90">
        <v>1111</v>
      </c>
      <c r="B403" s="90">
        <v>402</v>
      </c>
      <c r="C403" s="53" t="s">
        <v>1</v>
      </c>
      <c r="D403" s="54" t="s">
        <v>156</v>
      </c>
      <c r="E403" s="55">
        <v>44927</v>
      </c>
      <c r="F403" s="146">
        <v>0.1</v>
      </c>
      <c r="G403" s="59">
        <v>4</v>
      </c>
      <c r="H403" s="63" t="s">
        <v>98</v>
      </c>
      <c r="I403" s="146">
        <v>0.2</v>
      </c>
      <c r="J403" s="63" t="s">
        <v>104</v>
      </c>
      <c r="K403" s="66">
        <v>1E-3</v>
      </c>
      <c r="L403" s="154">
        <v>5</v>
      </c>
      <c r="M40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3" s="89" t="str">
        <f>CONCATENATE("F","$",Таблица_основная[[#This Row],[Первая строка массива]])</f>
        <v>F$1102</v>
      </c>
      <c r="O40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403" s="90">
        <v>1102</v>
      </c>
      <c r="Q403" s="90">
        <f>Таблица_основная[[#This Row],[Первая строка массива]]+43</f>
        <v>1145</v>
      </c>
    </row>
    <row r="404" spans="1:17" ht="15.75" x14ac:dyDescent="0.25">
      <c r="A404" s="90">
        <v>847</v>
      </c>
      <c r="B404" s="90">
        <v>403</v>
      </c>
      <c r="C404" s="53" t="s">
        <v>1</v>
      </c>
      <c r="D404" s="54" t="s">
        <v>165</v>
      </c>
      <c r="E404" s="55">
        <v>44927</v>
      </c>
      <c r="F404" s="59">
        <v>302</v>
      </c>
      <c r="G404" s="59">
        <v>4</v>
      </c>
      <c r="H404" s="63" t="s">
        <v>98</v>
      </c>
      <c r="I404" s="59">
        <v>147.19999999999999</v>
      </c>
      <c r="J404" s="63" t="s">
        <v>104</v>
      </c>
      <c r="K404" s="70">
        <v>2015</v>
      </c>
      <c r="L404" s="154">
        <v>5</v>
      </c>
      <c r="M40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4" s="89" t="str">
        <f>CONCATENATE("F","$",Таблица_основная[[#This Row],[Первая строка массива]])</f>
        <v>F$838</v>
      </c>
      <c r="O40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404" s="90">
        <v>838</v>
      </c>
      <c r="Q404" s="90">
        <f>Таблица_основная[[#This Row],[Первая строка массива]]+43</f>
        <v>881</v>
      </c>
    </row>
    <row r="405" spans="1:17" ht="15.75" x14ac:dyDescent="0.25">
      <c r="A405" s="90">
        <v>1639</v>
      </c>
      <c r="B405" s="90">
        <v>404</v>
      </c>
      <c r="C405" s="53" t="s">
        <v>1</v>
      </c>
      <c r="D405" s="54" t="s">
        <v>166</v>
      </c>
      <c r="E405" s="55">
        <v>44927</v>
      </c>
      <c r="F405" s="59">
        <v>9635</v>
      </c>
      <c r="G405" s="59">
        <v>4</v>
      </c>
      <c r="H405" s="63" t="s">
        <v>98</v>
      </c>
      <c r="I405" s="59">
        <v>4235.8999999999996</v>
      </c>
      <c r="J405" s="63" t="s">
        <v>104</v>
      </c>
      <c r="K405" s="70">
        <v>45809.4</v>
      </c>
      <c r="L405" s="154">
        <v>5</v>
      </c>
      <c r="M40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5" s="89" t="str">
        <f>CONCATENATE("F","$",Таблица_основная[[#This Row],[Первая строка массива]])</f>
        <v>F$1630</v>
      </c>
      <c r="O40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405" s="90">
        <v>1630</v>
      </c>
      <c r="Q405" s="90">
        <f>Таблица_основная[[#This Row],[Первая строка массива]]+43</f>
        <v>1673</v>
      </c>
    </row>
    <row r="406" spans="1:17" ht="15.75" x14ac:dyDescent="0.25">
      <c r="A406" s="90">
        <v>891</v>
      </c>
      <c r="B406" s="90">
        <v>405</v>
      </c>
      <c r="C406" s="53" t="s">
        <v>1</v>
      </c>
      <c r="D406" s="54" t="s">
        <v>157</v>
      </c>
      <c r="E406" s="55">
        <v>44927</v>
      </c>
      <c r="F406" s="59">
        <v>9966</v>
      </c>
      <c r="G406" s="59">
        <v>4</v>
      </c>
      <c r="H406" s="63" t="s">
        <v>98</v>
      </c>
      <c r="I406" s="59">
        <v>4407.1000000000004</v>
      </c>
      <c r="J406" s="63" t="s">
        <v>104</v>
      </c>
      <c r="K406" s="67">
        <v>48033.8</v>
      </c>
      <c r="L406" s="155">
        <v>5</v>
      </c>
      <c r="M4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6" s="89" t="str">
        <f>CONCATENATE("F","$",Таблица_основная[[#This Row],[Первая строка массива]])</f>
        <v>F$882</v>
      </c>
      <c r="O40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406" s="90">
        <v>882</v>
      </c>
      <c r="Q406" s="90">
        <f>Таблица_основная[[#This Row],[Первая строка массива]]+43</f>
        <v>925</v>
      </c>
    </row>
    <row r="407" spans="1:17" ht="15.75" x14ac:dyDescent="0.25">
      <c r="A407" s="90">
        <v>1243</v>
      </c>
      <c r="B407" s="90">
        <v>406</v>
      </c>
      <c r="C407" s="53" t="s">
        <v>1</v>
      </c>
      <c r="D407" s="54" t="s">
        <v>71</v>
      </c>
      <c r="E407" s="55">
        <v>44927</v>
      </c>
      <c r="F407" s="57">
        <v>49</v>
      </c>
      <c r="G407" s="59">
        <v>4</v>
      </c>
      <c r="H407" s="63" t="s">
        <v>98</v>
      </c>
      <c r="I407" s="57">
        <v>33.5</v>
      </c>
      <c r="J407" s="63" t="s">
        <v>104</v>
      </c>
      <c r="K407" s="67">
        <v>29.2</v>
      </c>
      <c r="L407" s="155">
        <v>5</v>
      </c>
      <c r="M4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7" s="89" t="str">
        <f>CONCATENATE("F","$",Таблица_основная[[#This Row],[Первая строка массива]])</f>
        <v>F$1234</v>
      </c>
      <c r="O40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407" s="90">
        <v>1234</v>
      </c>
      <c r="Q407" s="90">
        <f>Таблица_основная[[#This Row],[Первая строка массива]]+43</f>
        <v>1277</v>
      </c>
    </row>
    <row r="408" spans="1:17" ht="15.75" x14ac:dyDescent="0.25">
      <c r="A408" s="90">
        <v>1155</v>
      </c>
      <c r="B408" s="90">
        <v>407</v>
      </c>
      <c r="C408" s="53" t="s">
        <v>1</v>
      </c>
      <c r="D408" s="54" t="s">
        <v>158</v>
      </c>
      <c r="E408" s="55">
        <v>44927</v>
      </c>
      <c r="F408" s="56">
        <v>245</v>
      </c>
      <c r="G408" s="59">
        <v>5</v>
      </c>
      <c r="H408" s="63" t="s">
        <v>98</v>
      </c>
      <c r="I408" s="56">
        <v>183.4</v>
      </c>
      <c r="J408" s="63" t="s">
        <v>104</v>
      </c>
      <c r="K408" s="67">
        <v>2563.9</v>
      </c>
      <c r="L408" s="155">
        <v>5</v>
      </c>
      <c r="M4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08" s="89" t="str">
        <f>CONCATENATE("F","$",Таблица_основная[[#This Row],[Первая строка массива]])</f>
        <v>F$1146</v>
      </c>
      <c r="O40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408" s="90">
        <v>1146</v>
      </c>
      <c r="Q408" s="90">
        <f>Таблица_основная[[#This Row],[Первая строка массива]]+43</f>
        <v>1189</v>
      </c>
    </row>
    <row r="409" spans="1:17" ht="15.75" x14ac:dyDescent="0.25">
      <c r="A409" s="90">
        <v>979</v>
      </c>
      <c r="B409" s="90">
        <v>408</v>
      </c>
      <c r="C409" s="53" t="s">
        <v>1</v>
      </c>
      <c r="D409" s="144" t="s">
        <v>85</v>
      </c>
      <c r="E409" s="55">
        <v>44927</v>
      </c>
      <c r="F409" s="93">
        <v>0.7</v>
      </c>
      <c r="G409" s="90">
        <v>12</v>
      </c>
      <c r="H409" s="63" t="s">
        <v>98</v>
      </c>
      <c r="I409" s="147">
        <v>0</v>
      </c>
      <c r="J409" s="63" t="s">
        <v>104</v>
      </c>
      <c r="K409" s="140" t="s">
        <v>178</v>
      </c>
      <c r="L409" s="156">
        <v>5</v>
      </c>
      <c r="M4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409" s="89" t="str">
        <f>CONCATENATE("F","$",Таблица_основная[[#This Row],[Первая строка массива]])</f>
        <v>F$970</v>
      </c>
      <c r="O40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409" s="90">
        <v>970</v>
      </c>
      <c r="Q409" s="90">
        <f>Таблица_основная[[#This Row],[Первая строка массива]]+43</f>
        <v>1013</v>
      </c>
    </row>
    <row r="410" spans="1:17" ht="15.75" x14ac:dyDescent="0.25">
      <c r="A410" s="90">
        <v>1375</v>
      </c>
      <c r="B410" s="90">
        <v>409</v>
      </c>
      <c r="C410" s="53" t="s">
        <v>1</v>
      </c>
      <c r="D410" s="144" t="s">
        <v>86</v>
      </c>
      <c r="E410" s="55">
        <v>44927</v>
      </c>
      <c r="F410" s="150">
        <v>36</v>
      </c>
      <c r="G410" s="90">
        <v>5</v>
      </c>
      <c r="H410" s="63" t="s">
        <v>98</v>
      </c>
      <c r="I410" s="150">
        <v>28.3</v>
      </c>
      <c r="J410" s="63" t="s">
        <v>104</v>
      </c>
      <c r="K410" s="67" t="s">
        <v>178</v>
      </c>
      <c r="L410" s="155">
        <v>5</v>
      </c>
      <c r="M4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0" s="89" t="str">
        <f>CONCATENATE("F","$",Таблица_основная[[#This Row],[Первая строка массива]])</f>
        <v>F$1366</v>
      </c>
      <c r="O41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410" s="90">
        <v>1366</v>
      </c>
      <c r="Q410" s="90">
        <f>Таблица_основная[[#This Row],[Первая строка массива]]+43</f>
        <v>1409</v>
      </c>
    </row>
    <row r="411" spans="1:17" ht="15.75" x14ac:dyDescent="0.25">
      <c r="A411" s="90">
        <v>1419</v>
      </c>
      <c r="B411" s="90">
        <v>410</v>
      </c>
      <c r="C411" s="53" t="s">
        <v>1</v>
      </c>
      <c r="D411" s="144" t="s">
        <v>159</v>
      </c>
      <c r="E411" s="55">
        <v>44927</v>
      </c>
      <c r="F411" s="150">
        <v>36</v>
      </c>
      <c r="G411" s="90">
        <v>5</v>
      </c>
      <c r="H411" s="63" t="s">
        <v>98</v>
      </c>
      <c r="I411" s="150">
        <v>39.1</v>
      </c>
      <c r="J411" s="63" t="s">
        <v>104</v>
      </c>
      <c r="K411" s="67" t="s">
        <v>178</v>
      </c>
      <c r="L411" s="155">
        <v>5</v>
      </c>
      <c r="M4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1" s="89" t="str">
        <f>CONCATENATE("F","$",Таблица_основная[[#This Row],[Первая строка массива]])</f>
        <v>F$1410</v>
      </c>
      <c r="O41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411" s="90">
        <v>1410</v>
      </c>
      <c r="Q411" s="90">
        <f>Таблица_основная[[#This Row],[Первая строка массива]]+43</f>
        <v>1453</v>
      </c>
    </row>
    <row r="412" spans="1:17" ht="15.75" x14ac:dyDescent="0.25">
      <c r="A412" s="90">
        <v>1507</v>
      </c>
      <c r="B412" s="90">
        <v>411</v>
      </c>
      <c r="C412" s="53" t="s">
        <v>1</v>
      </c>
      <c r="D412" s="144" t="s">
        <v>89</v>
      </c>
      <c r="E412" s="55">
        <v>44927</v>
      </c>
      <c r="F412" s="150">
        <v>86</v>
      </c>
      <c r="G412" s="90">
        <v>4</v>
      </c>
      <c r="H412" s="63" t="s">
        <v>98</v>
      </c>
      <c r="I412" s="150">
        <v>43.2</v>
      </c>
      <c r="J412" s="63" t="s">
        <v>104</v>
      </c>
      <c r="K412" s="67">
        <v>39.299999999999997</v>
      </c>
      <c r="L412" s="155">
        <v>5</v>
      </c>
      <c r="M4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2" s="89" t="str">
        <f>CONCATENATE("F","$",Таблица_основная[[#This Row],[Первая строка массива]])</f>
        <v>F$1498</v>
      </c>
      <c r="O41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412" s="90">
        <v>1498</v>
      </c>
      <c r="Q412" s="90">
        <f>Таблица_основная[[#This Row],[Первая строка массива]]+43</f>
        <v>1541</v>
      </c>
    </row>
    <row r="413" spans="1:17" ht="15.75" x14ac:dyDescent="0.25">
      <c r="A413" s="90">
        <v>1463</v>
      </c>
      <c r="B413" s="90">
        <v>412</v>
      </c>
      <c r="C413" s="53" t="s">
        <v>1</v>
      </c>
      <c r="D413" s="144" t="s">
        <v>90</v>
      </c>
      <c r="E413" s="55">
        <v>44927</v>
      </c>
      <c r="F413" s="150">
        <v>1</v>
      </c>
      <c r="G413" s="90">
        <v>7</v>
      </c>
      <c r="H413" s="63" t="s">
        <v>98</v>
      </c>
      <c r="I413" s="150">
        <v>2.2000000000000002</v>
      </c>
      <c r="J413" s="63" t="s">
        <v>104</v>
      </c>
      <c r="K413" s="67">
        <v>31.5</v>
      </c>
      <c r="L413" s="155">
        <v>5</v>
      </c>
      <c r="M4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3" s="89" t="str">
        <f>CONCATENATE("F","$",Таблица_основная[[#This Row],[Первая строка массива]])</f>
        <v>F$1454</v>
      </c>
      <c r="O41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413" s="90">
        <v>1454</v>
      </c>
      <c r="Q413" s="90">
        <f>Таблица_основная[[#This Row],[Первая строка массива]]+43</f>
        <v>1497</v>
      </c>
    </row>
    <row r="414" spans="1:17" ht="15.75" x14ac:dyDescent="0.25">
      <c r="A414" s="90">
        <v>1551</v>
      </c>
      <c r="B414" s="90">
        <v>413</v>
      </c>
      <c r="C414" s="53" t="s">
        <v>1</v>
      </c>
      <c r="D414" s="144" t="s">
        <v>160</v>
      </c>
      <c r="E414" s="55">
        <v>44927</v>
      </c>
      <c r="F414" s="150">
        <v>0.8</v>
      </c>
      <c r="G414" s="90">
        <v>3</v>
      </c>
      <c r="H414" s="63" t="s">
        <v>98</v>
      </c>
      <c r="I414" s="150">
        <v>0</v>
      </c>
      <c r="J414" s="63" t="s">
        <v>104</v>
      </c>
      <c r="K414" s="140" t="s">
        <v>178</v>
      </c>
      <c r="L414" s="156">
        <v>5</v>
      </c>
      <c r="M4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4" s="89" t="str">
        <f>CONCATENATE("F","$",Таблица_основная[[#This Row],[Первая строка массива]])</f>
        <v>F$1542</v>
      </c>
      <c r="O41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414" s="90">
        <v>1542</v>
      </c>
      <c r="Q414" s="90">
        <f>Таблица_основная[[#This Row],[Первая строка массива]]+43</f>
        <v>1585</v>
      </c>
    </row>
    <row r="415" spans="1:17" ht="15.75" x14ac:dyDescent="0.25">
      <c r="A415" s="90">
        <v>1287</v>
      </c>
      <c r="B415" s="90">
        <v>414</v>
      </c>
      <c r="C415" s="53" t="s">
        <v>1</v>
      </c>
      <c r="D415" s="91" t="s">
        <v>161</v>
      </c>
      <c r="E415" s="55">
        <v>44927</v>
      </c>
      <c r="F415" s="95">
        <v>0.2</v>
      </c>
      <c r="G415" s="90">
        <v>4</v>
      </c>
      <c r="H415" s="63" t="s">
        <v>98</v>
      </c>
      <c r="I415" s="95">
        <v>0.2</v>
      </c>
      <c r="J415" s="63" t="s">
        <v>104</v>
      </c>
      <c r="K415" s="67" t="s">
        <v>178</v>
      </c>
      <c r="L415" s="155">
        <v>5</v>
      </c>
      <c r="M4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415" s="89" t="str">
        <f>CONCATENATE("F","$",Таблица_основная[[#This Row],[Первая строка массива]])</f>
        <v>F$1278</v>
      </c>
      <c r="O41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415" s="90">
        <v>1278</v>
      </c>
      <c r="Q415" s="90">
        <f>Таблица_основная[[#This Row],[Первая строка массива]]+43</f>
        <v>1321</v>
      </c>
    </row>
    <row r="416" spans="1:17" ht="15.75" x14ac:dyDescent="0.25">
      <c r="A416" s="90">
        <v>1331</v>
      </c>
      <c r="B416" s="90">
        <v>415</v>
      </c>
      <c r="C416" s="53" t="s">
        <v>1</v>
      </c>
      <c r="D416" s="91" t="s">
        <v>94</v>
      </c>
      <c r="E416" s="55">
        <v>44927</v>
      </c>
      <c r="F416" s="95">
        <v>0.4</v>
      </c>
      <c r="G416" s="90">
        <v>3</v>
      </c>
      <c r="H416" s="63" t="s">
        <v>98</v>
      </c>
      <c r="I416" s="95">
        <v>0.5</v>
      </c>
      <c r="J416" s="63" t="s">
        <v>104</v>
      </c>
      <c r="K416" s="67">
        <v>0.2</v>
      </c>
      <c r="L416" s="155">
        <v>5</v>
      </c>
      <c r="M4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416" s="89" t="str">
        <f>CONCATENATE("F","$",Таблица_основная[[#This Row],[Первая строка массива]])</f>
        <v>F$1322</v>
      </c>
      <c r="O41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416" s="90">
        <v>1322</v>
      </c>
      <c r="Q416" s="90">
        <f>Таблица_основная[[#This Row],[Первая строка массива]]+43</f>
        <v>1365</v>
      </c>
    </row>
    <row r="417" spans="1:17" ht="15.75" x14ac:dyDescent="0.25">
      <c r="A417" s="90">
        <v>1199</v>
      </c>
      <c r="B417" s="90">
        <v>416</v>
      </c>
      <c r="C417" s="53" t="s">
        <v>1</v>
      </c>
      <c r="D417" s="59" t="s">
        <v>162</v>
      </c>
      <c r="E417" s="55">
        <v>44927</v>
      </c>
      <c r="F417" s="59">
        <v>1.2</v>
      </c>
      <c r="G417" s="59">
        <v>10</v>
      </c>
      <c r="H417" s="63" t="s">
        <v>98</v>
      </c>
      <c r="I417" s="59">
        <v>1.4</v>
      </c>
      <c r="J417" s="63" t="s">
        <v>104</v>
      </c>
      <c r="K417" s="67">
        <v>1.6</v>
      </c>
      <c r="L417" s="155">
        <v>5</v>
      </c>
      <c r="M4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417" s="89" t="str">
        <f>CONCATENATE("F","$",Таблица_основная[[#This Row],[Первая строка массива]])</f>
        <v>F$1190</v>
      </c>
      <c r="O41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417" s="90">
        <v>1190</v>
      </c>
      <c r="Q417" s="90">
        <f>Таблица_основная[[#This Row],[Первая строка массива]]+43</f>
        <v>1233</v>
      </c>
    </row>
    <row r="418" spans="1:17" ht="15.75" x14ac:dyDescent="0.25">
      <c r="A418" s="90">
        <v>935</v>
      </c>
      <c r="B418" s="90">
        <v>417</v>
      </c>
      <c r="C418" s="53" t="s">
        <v>1</v>
      </c>
      <c r="D418" s="59" t="s">
        <v>83</v>
      </c>
      <c r="E418" s="55">
        <v>44927</v>
      </c>
      <c r="F418" s="92">
        <v>2</v>
      </c>
      <c r="G418" s="96">
        <v>4</v>
      </c>
      <c r="H418" s="63" t="s">
        <v>98</v>
      </c>
      <c r="I418" s="92">
        <v>1.1000000000000001</v>
      </c>
      <c r="J418" s="63" t="s">
        <v>104</v>
      </c>
      <c r="K418" s="67">
        <v>32.1</v>
      </c>
      <c r="L418" s="155">
        <v>5</v>
      </c>
      <c r="M4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18" s="89" t="str">
        <f>CONCATENATE("F","$",Таблица_основная[[#This Row],[Первая строка массива]])</f>
        <v>F$926</v>
      </c>
      <c r="O41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418" s="90">
        <v>926</v>
      </c>
      <c r="Q418" s="90">
        <f>Таблица_основная[[#This Row],[Первая строка массива]]+43</f>
        <v>969</v>
      </c>
    </row>
    <row r="419" spans="1:17" ht="15.75" x14ac:dyDescent="0.25">
      <c r="A419" s="90">
        <v>1023</v>
      </c>
      <c r="B419" s="90">
        <v>418</v>
      </c>
      <c r="C419" s="53" t="s">
        <v>1</v>
      </c>
      <c r="D419" s="59" t="s">
        <v>163</v>
      </c>
      <c r="E419" s="55">
        <v>44927</v>
      </c>
      <c r="F419" s="94">
        <v>100</v>
      </c>
      <c r="G419" s="96">
        <v>1</v>
      </c>
      <c r="H419" s="63" t="s">
        <v>98</v>
      </c>
      <c r="I419" s="94">
        <v>99.5</v>
      </c>
      <c r="J419" s="63" t="s">
        <v>104</v>
      </c>
      <c r="K419" s="67" t="s">
        <v>178</v>
      </c>
      <c r="L419" s="155">
        <v>5</v>
      </c>
      <c r="M4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419" s="89" t="str">
        <f>CONCATENATE("F","$",Таблица_основная[[#This Row],[Первая строка массива]])</f>
        <v>F$1014</v>
      </c>
      <c r="O41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419" s="90">
        <v>1014</v>
      </c>
      <c r="Q419" s="90">
        <f>Таблица_основная[[#This Row],[Первая строка массива]]+43</f>
        <v>1057</v>
      </c>
    </row>
    <row r="420" spans="1:17" ht="15.75" x14ac:dyDescent="0.25">
      <c r="A420" s="90">
        <v>232</v>
      </c>
      <c r="B420" s="90">
        <v>419</v>
      </c>
      <c r="C420" s="53" t="s">
        <v>3</v>
      </c>
      <c r="D420" s="59" t="s">
        <v>155</v>
      </c>
      <c r="E420" s="55">
        <v>44562</v>
      </c>
      <c r="F420" s="59">
        <v>18</v>
      </c>
      <c r="G420" s="59">
        <v>15</v>
      </c>
      <c r="H420" s="63" t="s">
        <v>97</v>
      </c>
      <c r="I420" s="59">
        <v>24.3</v>
      </c>
      <c r="J420" s="63" t="s">
        <v>103</v>
      </c>
      <c r="K420" s="72">
        <v>235.1</v>
      </c>
      <c r="L420" s="154">
        <v>9</v>
      </c>
      <c r="M42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0" s="89" t="str">
        <f>CONCATENATE("F","$",Таблица_основная[[#This Row],[Первая строка массива]])</f>
        <v>F$222</v>
      </c>
      <c r="O42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20" s="90">
        <v>222</v>
      </c>
      <c r="Q420" s="90">
        <f>Таблица_основная[[#This Row],[Первая строка массива]]+43</f>
        <v>265</v>
      </c>
    </row>
    <row r="421" spans="1:17" ht="15.75" x14ac:dyDescent="0.25">
      <c r="A421" s="90">
        <v>760</v>
      </c>
      <c r="B421" s="90">
        <v>420</v>
      </c>
      <c r="C421" s="53" t="s">
        <v>3</v>
      </c>
      <c r="D421" s="59" t="s">
        <v>164</v>
      </c>
      <c r="E421" s="55">
        <v>44562</v>
      </c>
      <c r="F421" s="59">
        <v>90842.999999999971</v>
      </c>
      <c r="G421" s="59">
        <v>24</v>
      </c>
      <c r="H421" s="63" t="s">
        <v>97</v>
      </c>
      <c r="I421" s="59">
        <v>116149</v>
      </c>
      <c r="J421" s="63" t="s">
        <v>103</v>
      </c>
      <c r="K421" s="73">
        <v>1712442.1</v>
      </c>
      <c r="L421" s="154">
        <v>9</v>
      </c>
      <c r="M42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1" s="89" t="str">
        <f>CONCATENATE("F","$",Таблица_основная[[#This Row],[Первая строка массива]])</f>
        <v>F$750</v>
      </c>
      <c r="O42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21" s="90">
        <v>750</v>
      </c>
      <c r="Q421" s="90">
        <f>Таблица_основная[[#This Row],[Первая строка массива]]+43</f>
        <v>793</v>
      </c>
    </row>
    <row r="422" spans="1:17" ht="15.75" x14ac:dyDescent="0.25">
      <c r="A422" s="90">
        <v>276</v>
      </c>
      <c r="B422" s="90">
        <v>421</v>
      </c>
      <c r="C422" s="53" t="s">
        <v>3</v>
      </c>
      <c r="D422" s="59" t="s">
        <v>156</v>
      </c>
      <c r="E422" s="55">
        <v>44562</v>
      </c>
      <c r="F422" s="146">
        <v>0.2</v>
      </c>
      <c r="G422" s="59">
        <v>3</v>
      </c>
      <c r="H422" s="63" t="s">
        <v>97</v>
      </c>
      <c r="I422" s="146">
        <v>0.2</v>
      </c>
      <c r="J422" s="63" t="s">
        <v>103</v>
      </c>
      <c r="K422" s="67">
        <v>2E-3</v>
      </c>
      <c r="L422" s="155">
        <v>9</v>
      </c>
      <c r="M4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422" s="89" t="str">
        <f>CONCATENATE("F","$",Таблица_основная[[#This Row],[Первая строка массива]])</f>
        <v>F$266</v>
      </c>
      <c r="O42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22" s="90">
        <v>266</v>
      </c>
      <c r="Q422" s="90">
        <f>Таблица_основная[[#This Row],[Первая строка массива]]+43</f>
        <v>309</v>
      </c>
    </row>
    <row r="423" spans="1:17" ht="15.75" x14ac:dyDescent="0.25">
      <c r="A423" s="90">
        <v>12</v>
      </c>
      <c r="B423" s="90">
        <v>422</v>
      </c>
      <c r="C423" s="53" t="s">
        <v>3</v>
      </c>
      <c r="D423" s="59" t="s">
        <v>165</v>
      </c>
      <c r="E423" s="98">
        <v>44562</v>
      </c>
      <c r="F423" s="97">
        <v>202</v>
      </c>
      <c r="G423" s="97">
        <v>6</v>
      </c>
      <c r="H423" s="63" t="s">
        <v>97</v>
      </c>
      <c r="I423" s="59">
        <v>154.69999999999999</v>
      </c>
      <c r="J423" s="63" t="s">
        <v>103</v>
      </c>
      <c r="K423" s="74">
        <v>2237.9</v>
      </c>
      <c r="L423" s="154">
        <v>9</v>
      </c>
      <c r="M42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3" s="89" t="str">
        <f>CONCATENATE("F","$",Таблица_основная[[#This Row],[Первая строка массива]])</f>
        <v>F$2</v>
      </c>
      <c r="O42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23" s="90">
        <v>2</v>
      </c>
      <c r="Q423" s="90">
        <f>Таблица_основная[[#This Row],[Первая строка массива]]+43</f>
        <v>45</v>
      </c>
    </row>
    <row r="424" spans="1:17" ht="15.75" x14ac:dyDescent="0.25">
      <c r="A424" s="90">
        <v>804</v>
      </c>
      <c r="B424" s="90">
        <v>423</v>
      </c>
      <c r="C424" s="53" t="s">
        <v>3</v>
      </c>
      <c r="D424" s="59" t="s">
        <v>166</v>
      </c>
      <c r="E424" s="55">
        <v>44562</v>
      </c>
      <c r="F424" s="59">
        <v>5838</v>
      </c>
      <c r="G424" s="59">
        <v>5</v>
      </c>
      <c r="H424" s="63" t="s">
        <v>97</v>
      </c>
      <c r="I424" s="59">
        <v>3901.3</v>
      </c>
      <c r="J424" s="63" t="s">
        <v>103</v>
      </c>
      <c r="K424" s="74">
        <v>44096.6</v>
      </c>
      <c r="L424" s="154">
        <v>9</v>
      </c>
      <c r="M42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4" s="89" t="str">
        <f>CONCATENATE("F","$",Таблица_основная[[#This Row],[Первая строка массива]])</f>
        <v>F$794</v>
      </c>
      <c r="O42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424" s="90">
        <v>794</v>
      </c>
      <c r="Q424" s="90">
        <f>Таблица_основная[[#This Row],[Первая строка массива]]+43</f>
        <v>837</v>
      </c>
    </row>
    <row r="425" spans="1:17" ht="15.75" x14ac:dyDescent="0.25">
      <c r="A425" s="90">
        <v>56</v>
      </c>
      <c r="B425" s="90">
        <v>424</v>
      </c>
      <c r="C425" s="53" t="s">
        <v>3</v>
      </c>
      <c r="D425" s="54" t="s">
        <v>157</v>
      </c>
      <c r="E425" s="55">
        <v>44562</v>
      </c>
      <c r="F425" s="59">
        <v>6058</v>
      </c>
      <c r="G425" s="59">
        <v>5</v>
      </c>
      <c r="H425" s="63" t="s">
        <v>97</v>
      </c>
      <c r="I425" s="59">
        <v>4080.4</v>
      </c>
      <c r="J425" s="63" t="s">
        <v>103</v>
      </c>
      <c r="K425" s="68">
        <v>46569.599999999999</v>
      </c>
      <c r="L425" s="155">
        <v>9</v>
      </c>
      <c r="M4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5" s="89" t="str">
        <f>CONCATENATE("F","$",Таблица_основная[[#This Row],[Первая строка массива]])</f>
        <v>F$46</v>
      </c>
      <c r="O42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425" s="90">
        <v>46</v>
      </c>
      <c r="Q425" s="90">
        <f>Таблица_основная[[#This Row],[Первая строка массива]]+43</f>
        <v>89</v>
      </c>
    </row>
    <row r="426" spans="1:17" ht="15.75" x14ac:dyDescent="0.25">
      <c r="A426" s="90">
        <v>408</v>
      </c>
      <c r="B426" s="90">
        <v>425</v>
      </c>
      <c r="C426" s="53" t="s">
        <v>3</v>
      </c>
      <c r="D426" s="54" t="s">
        <v>71</v>
      </c>
      <c r="E426" s="55">
        <v>44562</v>
      </c>
      <c r="F426" s="146">
        <v>66.7</v>
      </c>
      <c r="G426" s="59">
        <v>3</v>
      </c>
      <c r="H426" s="63" t="s">
        <v>97</v>
      </c>
      <c r="I426" s="146">
        <v>35.1</v>
      </c>
      <c r="J426" s="63" t="s">
        <v>103</v>
      </c>
      <c r="K426" s="67">
        <v>27.2</v>
      </c>
      <c r="L426" s="155">
        <v>9</v>
      </c>
      <c r="M4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426" s="89" t="str">
        <f>CONCATENATE("F","$",Таблица_основная[[#This Row],[Первая строка массива]])</f>
        <v>F$398</v>
      </c>
      <c r="O42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426" s="90">
        <v>398</v>
      </c>
      <c r="Q426" s="90">
        <f>Таблица_основная[[#This Row],[Первая строка массива]]+43</f>
        <v>441</v>
      </c>
    </row>
    <row r="427" spans="1:17" ht="15.75" x14ac:dyDescent="0.25">
      <c r="A427" s="90">
        <v>320</v>
      </c>
      <c r="B427" s="90">
        <v>426</v>
      </c>
      <c r="C427" s="53" t="s">
        <v>3</v>
      </c>
      <c r="D427" s="54" t="s">
        <v>158</v>
      </c>
      <c r="E427" s="55">
        <v>44562</v>
      </c>
      <c r="F427" s="59">
        <v>248</v>
      </c>
      <c r="G427" s="59">
        <v>8</v>
      </c>
      <c r="H427" s="63" t="s">
        <v>97</v>
      </c>
      <c r="I427" s="59">
        <v>225.2</v>
      </c>
      <c r="J427" s="63" t="s">
        <v>103</v>
      </c>
      <c r="K427" s="67">
        <v>2573.6</v>
      </c>
      <c r="L427" s="155">
        <v>9</v>
      </c>
      <c r="M4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27" s="89" t="str">
        <f>CONCATENATE("F","$",Таблица_основная[[#This Row],[Первая строка массива]])</f>
        <v>F$310</v>
      </c>
      <c r="O42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427" s="90">
        <v>310</v>
      </c>
      <c r="Q427" s="90">
        <f>Таблица_основная[[#This Row],[Первая строка массива]]+43</f>
        <v>353</v>
      </c>
    </row>
    <row r="428" spans="1:17" ht="15.75" x14ac:dyDescent="0.25">
      <c r="A428" s="90">
        <v>144</v>
      </c>
      <c r="B428" s="90">
        <v>427</v>
      </c>
      <c r="C428" s="53" t="s">
        <v>3</v>
      </c>
      <c r="D428" s="144" t="s">
        <v>85</v>
      </c>
      <c r="E428" s="55">
        <v>44562</v>
      </c>
      <c r="F428" s="137">
        <v>0.72</v>
      </c>
      <c r="G428" s="90">
        <v>11</v>
      </c>
      <c r="H428" s="63" t="s">
        <v>97</v>
      </c>
      <c r="I428" s="137">
        <v>0</v>
      </c>
      <c r="J428" s="63" t="s">
        <v>103</v>
      </c>
      <c r="K428" s="140" t="s">
        <v>178</v>
      </c>
      <c r="L428" s="156">
        <v>9</v>
      </c>
      <c r="M4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428" s="89" t="str">
        <f>CONCATENATE("F","$",Таблица_основная[[#This Row],[Первая строка массива]])</f>
        <v>F$134</v>
      </c>
      <c r="O42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428" s="90">
        <v>134</v>
      </c>
      <c r="Q428" s="90">
        <f>Таблица_основная[[#This Row],[Первая строка массива]]+43</f>
        <v>177</v>
      </c>
    </row>
    <row r="429" spans="1:17" ht="15.75" x14ac:dyDescent="0.25">
      <c r="A429" s="90">
        <v>540</v>
      </c>
      <c r="B429" s="90">
        <v>428</v>
      </c>
      <c r="C429" s="53" t="s">
        <v>3</v>
      </c>
      <c r="D429" s="144" t="s">
        <v>86</v>
      </c>
      <c r="E429" s="55">
        <v>44562</v>
      </c>
      <c r="F429" s="137">
        <v>21</v>
      </c>
      <c r="G429" s="90">
        <v>15</v>
      </c>
      <c r="H429" s="63" t="s">
        <v>97</v>
      </c>
      <c r="I429" s="93">
        <v>25.4</v>
      </c>
      <c r="J429" s="63" t="s">
        <v>103</v>
      </c>
      <c r="K429" s="67" t="s">
        <v>178</v>
      </c>
      <c r="L429" s="155">
        <v>9</v>
      </c>
      <c r="M4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429" s="89" t="str">
        <f>CONCATENATE("F","$",Таблица_основная[[#This Row],[Первая строка массива]])</f>
        <v>F$530</v>
      </c>
      <c r="O42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429" s="90">
        <v>530</v>
      </c>
      <c r="Q429" s="90">
        <f>Таблица_основная[[#This Row],[Первая строка массива]]+43</f>
        <v>573</v>
      </c>
    </row>
    <row r="430" spans="1:17" ht="15.75" x14ac:dyDescent="0.25">
      <c r="A430" s="90">
        <v>584</v>
      </c>
      <c r="B430" s="90">
        <v>429</v>
      </c>
      <c r="C430" s="53" t="s">
        <v>3</v>
      </c>
      <c r="D430" s="144" t="s">
        <v>159</v>
      </c>
      <c r="E430" s="55">
        <v>44562</v>
      </c>
      <c r="F430" s="137">
        <v>32</v>
      </c>
      <c r="G430" s="90">
        <v>26</v>
      </c>
      <c r="H430" s="63" t="s">
        <v>97</v>
      </c>
      <c r="I430" s="93">
        <v>62.9</v>
      </c>
      <c r="J430" s="63" t="s">
        <v>103</v>
      </c>
      <c r="K430" s="67" t="s">
        <v>178</v>
      </c>
      <c r="L430" s="155">
        <v>9</v>
      </c>
      <c r="M4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0" s="89" t="str">
        <f>CONCATENATE("F","$",Таблица_основная[[#This Row],[Первая строка массива]])</f>
        <v>F$574</v>
      </c>
      <c r="O43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430" s="90">
        <v>574</v>
      </c>
      <c r="Q430" s="90">
        <f>Таблица_основная[[#This Row],[Первая строка массива]]+43</f>
        <v>617</v>
      </c>
    </row>
    <row r="431" spans="1:17" ht="15.75" x14ac:dyDescent="0.25">
      <c r="A431" s="90">
        <v>672</v>
      </c>
      <c r="B431" s="90">
        <v>430</v>
      </c>
      <c r="C431" s="53" t="s">
        <v>3</v>
      </c>
      <c r="D431" s="144" t="s">
        <v>89</v>
      </c>
      <c r="E431" s="55">
        <v>44562</v>
      </c>
      <c r="F431" s="137">
        <v>50</v>
      </c>
      <c r="G431" s="90">
        <v>6</v>
      </c>
      <c r="H431" s="63" t="s">
        <v>97</v>
      </c>
      <c r="I431" s="93">
        <v>32.1</v>
      </c>
      <c r="J431" s="63" t="s">
        <v>103</v>
      </c>
      <c r="K431" s="67">
        <v>35.9</v>
      </c>
      <c r="L431" s="155">
        <v>9</v>
      </c>
      <c r="M4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1" s="89" t="str">
        <f>CONCATENATE("F","$",Таблица_основная[[#This Row],[Первая строка массива]])</f>
        <v>F$662</v>
      </c>
      <c r="O43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431" s="90">
        <v>662</v>
      </c>
      <c r="Q431" s="90">
        <f>Таблица_основная[[#This Row],[Первая строка массива]]+43</f>
        <v>705</v>
      </c>
    </row>
    <row r="432" spans="1:17" ht="15.75" x14ac:dyDescent="0.25">
      <c r="A432" s="90">
        <v>628</v>
      </c>
      <c r="B432" s="90">
        <v>431</v>
      </c>
      <c r="C432" s="53" t="s">
        <v>3</v>
      </c>
      <c r="D432" s="144" t="s">
        <v>90</v>
      </c>
      <c r="E432" s="55">
        <v>44562</v>
      </c>
      <c r="F432" s="137">
        <v>11</v>
      </c>
      <c r="G432" s="90">
        <v>13</v>
      </c>
      <c r="H432" s="63" t="s">
        <v>97</v>
      </c>
      <c r="I432" s="93">
        <v>13.7</v>
      </c>
      <c r="J432" s="63" t="s">
        <v>103</v>
      </c>
      <c r="K432" s="67">
        <v>42.8</v>
      </c>
      <c r="L432" s="155">
        <v>9</v>
      </c>
      <c r="M4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2" s="89" t="str">
        <f>CONCATENATE("F","$",Таблица_основная[[#This Row],[Первая строка массива]])</f>
        <v>F$618</v>
      </c>
      <c r="O43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432" s="90">
        <v>618</v>
      </c>
      <c r="Q432" s="90">
        <f>Таблица_основная[[#This Row],[Первая строка массива]]+43</f>
        <v>661</v>
      </c>
    </row>
    <row r="433" spans="1:17" ht="15.75" x14ac:dyDescent="0.25">
      <c r="A433" s="90">
        <v>716</v>
      </c>
      <c r="B433" s="90">
        <v>432</v>
      </c>
      <c r="C433" s="53" t="s">
        <v>3</v>
      </c>
      <c r="D433" s="144" t="s">
        <v>160</v>
      </c>
      <c r="E433" s="55">
        <v>44562</v>
      </c>
      <c r="F433" s="137">
        <v>0.8</v>
      </c>
      <c r="G433" s="90">
        <v>1</v>
      </c>
      <c r="H433" s="63" t="s">
        <v>97</v>
      </c>
      <c r="I433" s="93">
        <v>0</v>
      </c>
      <c r="J433" s="63" t="s">
        <v>103</v>
      </c>
      <c r="K433" s="140" t="s">
        <v>178</v>
      </c>
      <c r="L433" s="156">
        <v>9</v>
      </c>
      <c r="M4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3" s="89" t="str">
        <f>CONCATENATE("F","$",Таблица_основная[[#This Row],[Первая строка массива]])</f>
        <v>F$706</v>
      </c>
      <c r="O43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433" s="90">
        <v>706</v>
      </c>
      <c r="Q433" s="90">
        <f>Таблица_основная[[#This Row],[Первая строка массива]]+43</f>
        <v>749</v>
      </c>
    </row>
    <row r="434" spans="1:17" ht="15.75" x14ac:dyDescent="0.25">
      <c r="A434" s="90">
        <v>452</v>
      </c>
      <c r="B434" s="90">
        <v>433</v>
      </c>
      <c r="C434" s="53" t="s">
        <v>3</v>
      </c>
      <c r="D434" s="144" t="s">
        <v>161</v>
      </c>
      <c r="E434" s="55">
        <v>44562</v>
      </c>
      <c r="F434" s="95">
        <v>0.2</v>
      </c>
      <c r="G434" s="90">
        <v>4</v>
      </c>
      <c r="H434" s="63" t="s">
        <v>97</v>
      </c>
      <c r="I434" s="93">
        <v>0.2</v>
      </c>
      <c r="J434" s="63" t="s">
        <v>103</v>
      </c>
      <c r="K434" s="67" t="s">
        <v>178</v>
      </c>
      <c r="L434" s="155">
        <v>9</v>
      </c>
      <c r="M4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434" s="89" t="str">
        <f>CONCATENATE("F","$",Таблица_основная[[#This Row],[Первая строка массива]])</f>
        <v>F$442</v>
      </c>
      <c r="O43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434" s="90">
        <v>442</v>
      </c>
      <c r="Q434" s="90">
        <f>Таблица_основная[[#This Row],[Первая строка массива]]+43</f>
        <v>485</v>
      </c>
    </row>
    <row r="435" spans="1:17" ht="15.75" x14ac:dyDescent="0.25">
      <c r="A435" s="90">
        <v>496</v>
      </c>
      <c r="B435" s="90">
        <v>434</v>
      </c>
      <c r="C435" s="53" t="s">
        <v>3</v>
      </c>
      <c r="D435" s="144" t="s">
        <v>94</v>
      </c>
      <c r="E435" s="55">
        <v>44562</v>
      </c>
      <c r="F435" s="95">
        <v>1.2</v>
      </c>
      <c r="G435" s="90">
        <v>6</v>
      </c>
      <c r="H435" s="63" t="s">
        <v>97</v>
      </c>
      <c r="I435" s="95">
        <v>0.6</v>
      </c>
      <c r="J435" s="63" t="s">
        <v>103</v>
      </c>
      <c r="K435" s="67">
        <v>0.2</v>
      </c>
      <c r="L435" s="155">
        <v>9</v>
      </c>
      <c r="M4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5" s="89" t="str">
        <f>CONCATENATE("F","$",Таблица_основная[[#This Row],[Первая строка массива]])</f>
        <v>F$486</v>
      </c>
      <c r="O43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435" s="90">
        <v>486</v>
      </c>
      <c r="Q435" s="90">
        <f>Таблица_основная[[#This Row],[Первая строка массива]]+43</f>
        <v>529</v>
      </c>
    </row>
    <row r="436" spans="1:17" ht="15.75" x14ac:dyDescent="0.25">
      <c r="A436" s="90">
        <v>364</v>
      </c>
      <c r="B436" s="90">
        <v>435</v>
      </c>
      <c r="C436" s="53" t="s">
        <v>3</v>
      </c>
      <c r="D436" s="54" t="s">
        <v>162</v>
      </c>
      <c r="E436" s="55">
        <v>44562</v>
      </c>
      <c r="F436" s="146">
        <v>2.7</v>
      </c>
      <c r="G436" s="59">
        <v>2</v>
      </c>
      <c r="H436" s="63" t="s">
        <v>97</v>
      </c>
      <c r="I436" s="59">
        <v>1.9</v>
      </c>
      <c r="J436" s="63" t="s">
        <v>103</v>
      </c>
      <c r="K436" s="67">
        <v>1.5</v>
      </c>
      <c r="L436" s="155">
        <v>9</v>
      </c>
      <c r="M4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36" s="89" t="str">
        <f>CONCATENATE("F","$",Таблица_основная[[#This Row],[Первая строка массива]])</f>
        <v>F$354</v>
      </c>
      <c r="O43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436" s="90">
        <v>354</v>
      </c>
      <c r="Q436" s="90">
        <f>Таблица_основная[[#This Row],[Первая строка массива]]+43</f>
        <v>397</v>
      </c>
    </row>
    <row r="437" spans="1:17" ht="15.75" x14ac:dyDescent="0.25">
      <c r="A437" s="90">
        <v>100</v>
      </c>
      <c r="B437" s="90">
        <v>436</v>
      </c>
      <c r="C437" s="53" t="s">
        <v>3</v>
      </c>
      <c r="D437" s="54" t="s">
        <v>83</v>
      </c>
      <c r="E437" s="55">
        <v>44562</v>
      </c>
      <c r="F437" s="92">
        <v>2</v>
      </c>
      <c r="G437" s="96">
        <v>4</v>
      </c>
      <c r="H437" s="63" t="s">
        <v>97</v>
      </c>
      <c r="I437" s="92">
        <v>1.1000000000000001</v>
      </c>
      <c r="J437" s="63" t="s">
        <v>103</v>
      </c>
      <c r="K437" s="67">
        <v>30.3</v>
      </c>
      <c r="L437" s="155">
        <v>9</v>
      </c>
      <c r="M4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437" s="89" t="str">
        <f>CONCATENATE("F","$",Таблица_основная[[#This Row],[Первая строка массива]])</f>
        <v>F$90</v>
      </c>
      <c r="O43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437" s="90">
        <v>90</v>
      </c>
      <c r="Q437" s="90">
        <f>Таблица_основная[[#This Row],[Первая строка массива]]+43</f>
        <v>133</v>
      </c>
    </row>
    <row r="438" spans="1:17" ht="15.75" x14ac:dyDescent="0.25">
      <c r="A438" s="90">
        <v>188</v>
      </c>
      <c r="B438" s="90">
        <v>437</v>
      </c>
      <c r="C438" s="53" t="s">
        <v>3</v>
      </c>
      <c r="D438" s="54" t="s">
        <v>163</v>
      </c>
      <c r="E438" s="55">
        <v>44562</v>
      </c>
      <c r="F438" s="151">
        <v>100</v>
      </c>
      <c r="G438" s="96">
        <v>1</v>
      </c>
      <c r="H438" s="63" t="s">
        <v>97</v>
      </c>
      <c r="I438" s="151">
        <v>99.2</v>
      </c>
      <c r="J438" s="63" t="s">
        <v>103</v>
      </c>
      <c r="K438" s="67" t="s">
        <v>178</v>
      </c>
      <c r="L438" s="155">
        <v>9</v>
      </c>
      <c r="M4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438" s="89" t="str">
        <f>CONCATENATE("F","$",Таблица_основная[[#This Row],[Первая строка массива]])</f>
        <v>F$178</v>
      </c>
      <c r="O43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438" s="90">
        <v>178</v>
      </c>
      <c r="Q438" s="90">
        <f>Таблица_основная[[#This Row],[Первая строка массива]]+43</f>
        <v>221</v>
      </c>
    </row>
    <row r="439" spans="1:17" ht="15.75" x14ac:dyDescent="0.25">
      <c r="A439" s="90">
        <v>1068</v>
      </c>
      <c r="B439" s="90">
        <v>438</v>
      </c>
      <c r="C439" s="53" t="s">
        <v>3</v>
      </c>
      <c r="D439" s="54" t="s">
        <v>155</v>
      </c>
      <c r="E439" s="55">
        <v>44927</v>
      </c>
      <c r="F439" s="56">
        <v>18</v>
      </c>
      <c r="G439" s="59">
        <v>14</v>
      </c>
      <c r="H439" s="63" t="s">
        <v>98</v>
      </c>
      <c r="I439" s="56">
        <v>24</v>
      </c>
      <c r="J439" s="63" t="s">
        <v>104</v>
      </c>
      <c r="K439" s="69">
        <v>209.5</v>
      </c>
      <c r="L439" s="154">
        <v>7</v>
      </c>
      <c r="M439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439" s="89" t="str">
        <f>CONCATENATE("F","$",Таблица_основная[[#This Row],[Первая строка массива]])</f>
        <v>F$1058</v>
      </c>
      <c r="O43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439" s="90">
        <v>1058</v>
      </c>
      <c r="Q439" s="90">
        <f>Таблица_основная[[#This Row],[Первая строка массива]]+43</f>
        <v>1101</v>
      </c>
    </row>
    <row r="440" spans="1:17" ht="15.75" x14ac:dyDescent="0.25">
      <c r="A440" s="90">
        <v>1596</v>
      </c>
      <c r="B440" s="90">
        <v>439</v>
      </c>
      <c r="C440" s="53" t="s">
        <v>3</v>
      </c>
      <c r="D440" s="54" t="s">
        <v>164</v>
      </c>
      <c r="E440" s="55">
        <v>44927</v>
      </c>
      <c r="F440" s="56">
        <v>117325.99999999999</v>
      </c>
      <c r="G440" s="59">
        <v>14</v>
      </c>
      <c r="H440" s="63" t="s">
        <v>98</v>
      </c>
      <c r="I440" s="56">
        <v>131655.9</v>
      </c>
      <c r="J440" s="63" t="s">
        <v>104</v>
      </c>
      <c r="K440" s="71">
        <v>1645476.7</v>
      </c>
      <c r="L440" s="155">
        <v>7</v>
      </c>
      <c r="M44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0" s="89" t="str">
        <f>CONCATENATE("F","$",Таблица_основная[[#This Row],[Первая строка массива]])</f>
        <v>F$1586</v>
      </c>
      <c r="O44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440" s="90">
        <v>1586</v>
      </c>
      <c r="Q440" s="90">
        <f>Таблица_основная[[#This Row],[Первая строка массива]]+43</f>
        <v>1629</v>
      </c>
    </row>
    <row r="441" spans="1:17" ht="15.75" x14ac:dyDescent="0.25">
      <c r="A441" s="90">
        <v>1112</v>
      </c>
      <c r="B441" s="90">
        <v>440</v>
      </c>
      <c r="C441" s="53" t="s">
        <v>3</v>
      </c>
      <c r="D441" s="54" t="s">
        <v>156</v>
      </c>
      <c r="E441" s="55">
        <v>44927</v>
      </c>
      <c r="F441" s="57">
        <v>0.2</v>
      </c>
      <c r="G441" s="59">
        <v>3</v>
      </c>
      <c r="H441" s="63" t="s">
        <v>98</v>
      </c>
      <c r="I441" s="57">
        <v>0.2</v>
      </c>
      <c r="J441" s="63" t="s">
        <v>104</v>
      </c>
      <c r="K441" s="66">
        <v>1E-3</v>
      </c>
      <c r="L441" s="154">
        <v>7</v>
      </c>
      <c r="M44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441" s="89" t="str">
        <f>CONCATENATE("F","$",Таблица_основная[[#This Row],[Первая строка массива]])</f>
        <v>F$1102</v>
      </c>
      <c r="O44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441" s="90">
        <v>1102</v>
      </c>
      <c r="Q441" s="90">
        <f>Таблица_основная[[#This Row],[Первая строка массива]]+43</f>
        <v>1145</v>
      </c>
    </row>
    <row r="442" spans="1:17" ht="15.75" x14ac:dyDescent="0.25">
      <c r="A442" s="90">
        <v>848</v>
      </c>
      <c r="B442" s="90">
        <v>441</v>
      </c>
      <c r="C442" s="53" t="s">
        <v>3</v>
      </c>
      <c r="D442" s="54" t="s">
        <v>165</v>
      </c>
      <c r="E442" s="55">
        <v>44927</v>
      </c>
      <c r="F442" s="56">
        <v>201</v>
      </c>
      <c r="G442" s="59">
        <v>5</v>
      </c>
      <c r="H442" s="63" t="s">
        <v>98</v>
      </c>
      <c r="I442" s="56">
        <v>147.19999999999999</v>
      </c>
      <c r="J442" s="63" t="s">
        <v>104</v>
      </c>
      <c r="K442" s="70">
        <v>2015</v>
      </c>
      <c r="L442" s="154">
        <v>7</v>
      </c>
      <c r="M44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2" s="89" t="str">
        <f>CONCATENATE("F","$",Таблица_основная[[#This Row],[Первая строка массива]])</f>
        <v>F$838</v>
      </c>
      <c r="O44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442" s="90">
        <v>838</v>
      </c>
      <c r="Q442" s="90">
        <f>Таблица_основная[[#This Row],[Первая строка массива]]+43</f>
        <v>881</v>
      </c>
    </row>
    <row r="443" spans="1:17" ht="15.75" x14ac:dyDescent="0.25">
      <c r="A443" s="90">
        <v>1640</v>
      </c>
      <c r="B443" s="90">
        <v>442</v>
      </c>
      <c r="C443" s="53" t="s">
        <v>3</v>
      </c>
      <c r="D443" s="54" t="s">
        <v>166</v>
      </c>
      <c r="E443" s="55">
        <v>44927</v>
      </c>
      <c r="F443" s="56">
        <v>6299</v>
      </c>
      <c r="G443" s="59">
        <v>5</v>
      </c>
      <c r="H443" s="63" t="s">
        <v>98</v>
      </c>
      <c r="I443" s="56">
        <v>4235.8999999999996</v>
      </c>
      <c r="J443" s="63" t="s">
        <v>104</v>
      </c>
      <c r="K443" s="70">
        <v>45809.4</v>
      </c>
      <c r="L443" s="154">
        <v>7</v>
      </c>
      <c r="M44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3" s="89" t="str">
        <f>CONCATENATE("F","$",Таблица_основная[[#This Row],[Первая строка массива]])</f>
        <v>F$1630</v>
      </c>
      <c r="O44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443" s="90">
        <v>1630</v>
      </c>
      <c r="Q443" s="90">
        <f>Таблица_основная[[#This Row],[Первая строка массива]]+43</f>
        <v>1673</v>
      </c>
    </row>
    <row r="444" spans="1:17" ht="15.75" x14ac:dyDescent="0.25">
      <c r="A444" s="90">
        <v>892</v>
      </c>
      <c r="B444" s="90">
        <v>443</v>
      </c>
      <c r="C444" s="53" t="s">
        <v>3</v>
      </c>
      <c r="D444" s="54" t="s">
        <v>157</v>
      </c>
      <c r="E444" s="55">
        <v>44927</v>
      </c>
      <c r="F444" s="56">
        <v>6518</v>
      </c>
      <c r="G444" s="59">
        <v>5</v>
      </c>
      <c r="H444" s="63" t="s">
        <v>98</v>
      </c>
      <c r="I444" s="56">
        <v>4407.1000000000004</v>
      </c>
      <c r="J444" s="63" t="s">
        <v>104</v>
      </c>
      <c r="K444" s="67">
        <v>48033.8</v>
      </c>
      <c r="L444" s="155">
        <v>7</v>
      </c>
      <c r="M4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4" s="89" t="str">
        <f>CONCATENATE("F","$",Таблица_основная[[#This Row],[Первая строка массива]])</f>
        <v>F$882</v>
      </c>
      <c r="O44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444" s="90">
        <v>882</v>
      </c>
      <c r="Q444" s="90">
        <f>Таблица_основная[[#This Row],[Первая строка массива]]+43</f>
        <v>925</v>
      </c>
    </row>
    <row r="445" spans="1:17" ht="15.75" x14ac:dyDescent="0.25">
      <c r="A445" s="90">
        <v>1244</v>
      </c>
      <c r="B445" s="90">
        <v>444</v>
      </c>
      <c r="C445" s="53" t="s">
        <v>3</v>
      </c>
      <c r="D445" s="54" t="s">
        <v>71</v>
      </c>
      <c r="E445" s="55">
        <v>44927</v>
      </c>
      <c r="F445" s="57">
        <v>55.6</v>
      </c>
      <c r="G445" s="59">
        <v>2</v>
      </c>
      <c r="H445" s="63" t="s">
        <v>98</v>
      </c>
      <c r="I445" s="57">
        <v>33.5</v>
      </c>
      <c r="J445" s="63" t="s">
        <v>104</v>
      </c>
      <c r="K445" s="67">
        <v>29.2</v>
      </c>
      <c r="L445" s="155">
        <v>7</v>
      </c>
      <c r="M4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5" s="89" t="str">
        <f>CONCATENATE("F","$",Таблица_основная[[#This Row],[Первая строка массива]])</f>
        <v>F$1234</v>
      </c>
      <c r="O44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445" s="90">
        <v>1234</v>
      </c>
      <c r="Q445" s="90">
        <f>Таблица_основная[[#This Row],[Первая строка массива]]+43</f>
        <v>1277</v>
      </c>
    </row>
    <row r="446" spans="1:17" ht="15.75" x14ac:dyDescent="0.25">
      <c r="A446" s="90">
        <v>1156</v>
      </c>
      <c r="B446" s="90">
        <v>445</v>
      </c>
      <c r="C446" s="53" t="s">
        <v>3</v>
      </c>
      <c r="D446" s="59" t="s">
        <v>158</v>
      </c>
      <c r="E446" s="55">
        <v>44927</v>
      </c>
      <c r="F446" s="59">
        <v>228</v>
      </c>
      <c r="G446" s="59">
        <v>9</v>
      </c>
      <c r="H446" s="63" t="s">
        <v>98</v>
      </c>
      <c r="I446" s="59">
        <v>183.4</v>
      </c>
      <c r="J446" s="63" t="s">
        <v>104</v>
      </c>
      <c r="K446" s="67">
        <v>2563.9</v>
      </c>
      <c r="L446" s="155">
        <v>7</v>
      </c>
      <c r="M4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6" s="89" t="str">
        <f>CONCATENATE("F","$",Таблица_основная[[#This Row],[Первая строка массива]])</f>
        <v>F$1146</v>
      </c>
      <c r="O44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446" s="90">
        <v>1146</v>
      </c>
      <c r="Q446" s="90">
        <f>Таблица_основная[[#This Row],[Первая строка массива]]+43</f>
        <v>1189</v>
      </c>
    </row>
    <row r="447" spans="1:17" ht="15.75" x14ac:dyDescent="0.25">
      <c r="A447" s="90">
        <v>980</v>
      </c>
      <c r="B447" s="90">
        <v>446</v>
      </c>
      <c r="C447" s="53" t="s">
        <v>3</v>
      </c>
      <c r="D447" s="91" t="s">
        <v>85</v>
      </c>
      <c r="E447" s="55">
        <v>44927</v>
      </c>
      <c r="F447" s="93">
        <v>0.64</v>
      </c>
      <c r="G447" s="90">
        <v>17</v>
      </c>
      <c r="H447" s="63" t="s">
        <v>98</v>
      </c>
      <c r="I447" s="137">
        <v>0</v>
      </c>
      <c r="J447" s="63" t="s">
        <v>104</v>
      </c>
      <c r="K447" s="140" t="s">
        <v>178</v>
      </c>
      <c r="L447" s="156">
        <v>7</v>
      </c>
      <c r="M4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7" s="89" t="str">
        <f>CONCATENATE("F","$",Таблица_основная[[#This Row],[Первая строка массива]])</f>
        <v>F$970</v>
      </c>
      <c r="O44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447" s="90">
        <v>970</v>
      </c>
      <c r="Q447" s="90">
        <f>Таблица_основная[[#This Row],[Первая строка массива]]+43</f>
        <v>1013</v>
      </c>
    </row>
    <row r="448" spans="1:17" ht="15.75" x14ac:dyDescent="0.25">
      <c r="A448" s="90">
        <v>1376</v>
      </c>
      <c r="B448" s="90">
        <v>447</v>
      </c>
      <c r="C448" s="53" t="s">
        <v>3</v>
      </c>
      <c r="D448" s="91" t="s">
        <v>86</v>
      </c>
      <c r="E448" s="55">
        <v>44927</v>
      </c>
      <c r="F448" s="93">
        <v>25</v>
      </c>
      <c r="G448" s="90">
        <v>13</v>
      </c>
      <c r="H448" s="63" t="s">
        <v>98</v>
      </c>
      <c r="I448" s="93">
        <v>28.3</v>
      </c>
      <c r="J448" s="63" t="s">
        <v>104</v>
      </c>
      <c r="K448" s="67" t="s">
        <v>178</v>
      </c>
      <c r="L448" s="155">
        <v>7</v>
      </c>
      <c r="M4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8" s="89" t="str">
        <f>CONCATENATE("F","$",Таблица_основная[[#This Row],[Первая строка массива]])</f>
        <v>F$1366</v>
      </c>
      <c r="O44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448" s="90">
        <v>1366</v>
      </c>
      <c r="Q448" s="90">
        <f>Таблица_основная[[#This Row],[Первая строка массива]]+43</f>
        <v>1409</v>
      </c>
    </row>
    <row r="449" spans="1:17" ht="15.75" x14ac:dyDescent="0.25">
      <c r="A449" s="90">
        <v>1420</v>
      </c>
      <c r="B449" s="90">
        <v>448</v>
      </c>
      <c r="C449" s="53" t="s">
        <v>3</v>
      </c>
      <c r="D449" s="91" t="s">
        <v>159</v>
      </c>
      <c r="E449" s="55">
        <v>44927</v>
      </c>
      <c r="F449" s="58">
        <v>25</v>
      </c>
      <c r="G449" s="90">
        <v>13</v>
      </c>
      <c r="H449" s="63" t="s">
        <v>98</v>
      </c>
      <c r="I449" s="58">
        <v>39.1</v>
      </c>
      <c r="J449" s="63" t="s">
        <v>104</v>
      </c>
      <c r="K449" s="67" t="s">
        <v>178</v>
      </c>
      <c r="L449" s="155">
        <v>7</v>
      </c>
      <c r="M4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49" s="89" t="str">
        <f>CONCATENATE("F","$",Таблица_основная[[#This Row],[Первая строка массива]])</f>
        <v>F$1410</v>
      </c>
      <c r="O44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449" s="90">
        <v>1410</v>
      </c>
      <c r="Q449" s="90">
        <f>Таблица_основная[[#This Row],[Первая строка массива]]+43</f>
        <v>1453</v>
      </c>
    </row>
    <row r="450" spans="1:17" ht="15.75" x14ac:dyDescent="0.25">
      <c r="A450" s="90">
        <v>1508</v>
      </c>
      <c r="B450" s="90">
        <v>449</v>
      </c>
      <c r="C450" s="53" t="s">
        <v>3</v>
      </c>
      <c r="D450" s="91" t="s">
        <v>89</v>
      </c>
      <c r="E450" s="55">
        <v>44927</v>
      </c>
      <c r="F450" s="93">
        <v>71</v>
      </c>
      <c r="G450" s="90">
        <v>5</v>
      </c>
      <c r="H450" s="63" t="s">
        <v>98</v>
      </c>
      <c r="I450" s="93">
        <v>43.2</v>
      </c>
      <c r="J450" s="63" t="s">
        <v>104</v>
      </c>
      <c r="K450" s="67">
        <v>39.299999999999997</v>
      </c>
      <c r="L450" s="155">
        <v>7</v>
      </c>
      <c r="M4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0" s="89" t="str">
        <f>CONCATENATE("F","$",Таблица_основная[[#This Row],[Первая строка массива]])</f>
        <v>F$1498</v>
      </c>
      <c r="O45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450" s="90">
        <v>1498</v>
      </c>
      <c r="Q450" s="90">
        <f>Таблица_основная[[#This Row],[Первая строка массива]]+43</f>
        <v>1541</v>
      </c>
    </row>
    <row r="451" spans="1:17" ht="15.75" x14ac:dyDescent="0.25">
      <c r="A451" s="90">
        <v>1464</v>
      </c>
      <c r="B451" s="90">
        <v>450</v>
      </c>
      <c r="C451" s="53" t="s">
        <v>3</v>
      </c>
      <c r="D451" s="91" t="s">
        <v>90</v>
      </c>
      <c r="E451" s="55">
        <v>44927</v>
      </c>
      <c r="F451" s="93">
        <v>1</v>
      </c>
      <c r="G451" s="90">
        <v>7</v>
      </c>
      <c r="H451" s="63" t="s">
        <v>98</v>
      </c>
      <c r="I451" s="93">
        <v>2.2000000000000002</v>
      </c>
      <c r="J451" s="63" t="s">
        <v>104</v>
      </c>
      <c r="K451" s="67">
        <v>31.5</v>
      </c>
      <c r="L451" s="155">
        <v>7</v>
      </c>
      <c r="M4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1" s="89" t="str">
        <f>CONCATENATE("F","$",Таблица_основная[[#This Row],[Первая строка массива]])</f>
        <v>F$1454</v>
      </c>
      <c r="O45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451" s="90">
        <v>1454</v>
      </c>
      <c r="Q451" s="90">
        <f>Таблица_основная[[#This Row],[Первая строка массива]]+43</f>
        <v>1497</v>
      </c>
    </row>
    <row r="452" spans="1:17" ht="15.75" x14ac:dyDescent="0.25">
      <c r="A452" s="90">
        <v>1552</v>
      </c>
      <c r="B452" s="90">
        <v>451</v>
      </c>
      <c r="C452" s="53" t="s">
        <v>3</v>
      </c>
      <c r="D452" s="91" t="s">
        <v>160</v>
      </c>
      <c r="E452" s="55">
        <v>44927</v>
      </c>
      <c r="F452" s="93">
        <v>1.1000000000000001</v>
      </c>
      <c r="G452" s="90">
        <v>1</v>
      </c>
      <c r="H452" s="63" t="s">
        <v>98</v>
      </c>
      <c r="I452" s="93">
        <v>0</v>
      </c>
      <c r="J452" s="63" t="s">
        <v>104</v>
      </c>
      <c r="K452" s="140" t="s">
        <v>178</v>
      </c>
      <c r="L452" s="156">
        <v>7</v>
      </c>
      <c r="M4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2" s="89" t="str">
        <f>CONCATENATE("F","$",Таблица_основная[[#This Row],[Первая строка массива]])</f>
        <v>F$1542</v>
      </c>
      <c r="O45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452" s="90">
        <v>1542</v>
      </c>
      <c r="Q452" s="90">
        <f>Таблица_основная[[#This Row],[Первая строка массива]]+43</f>
        <v>1585</v>
      </c>
    </row>
    <row r="453" spans="1:17" ht="15.75" x14ac:dyDescent="0.25">
      <c r="A453" s="90">
        <v>1288</v>
      </c>
      <c r="B453" s="90">
        <v>452</v>
      </c>
      <c r="C453" s="53" t="s">
        <v>3</v>
      </c>
      <c r="D453" s="91" t="s">
        <v>161</v>
      </c>
      <c r="E453" s="55">
        <v>44927</v>
      </c>
      <c r="F453" s="95">
        <v>0.2</v>
      </c>
      <c r="G453" s="90">
        <v>4</v>
      </c>
      <c r="H453" s="63" t="s">
        <v>98</v>
      </c>
      <c r="I453" s="95">
        <v>0.2</v>
      </c>
      <c r="J453" s="63" t="s">
        <v>104</v>
      </c>
      <c r="K453" s="67" t="s">
        <v>178</v>
      </c>
      <c r="L453" s="155">
        <v>7</v>
      </c>
      <c r="M4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453" s="89" t="str">
        <f>CONCATENATE("F","$",Таблица_основная[[#This Row],[Первая строка массива]])</f>
        <v>F$1278</v>
      </c>
      <c r="O45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453" s="90">
        <v>1278</v>
      </c>
      <c r="Q453" s="90">
        <f>Таблица_основная[[#This Row],[Первая строка массива]]+43</f>
        <v>1321</v>
      </c>
    </row>
    <row r="454" spans="1:17" ht="15.75" x14ac:dyDescent="0.25">
      <c r="A454" s="90">
        <v>1332</v>
      </c>
      <c r="B454" s="90">
        <v>453</v>
      </c>
      <c r="C454" s="53" t="s">
        <v>3</v>
      </c>
      <c r="D454" s="91" t="s">
        <v>94</v>
      </c>
      <c r="E454" s="55">
        <v>44927</v>
      </c>
      <c r="F454" s="95">
        <v>0.6</v>
      </c>
      <c r="G454" s="90">
        <v>1</v>
      </c>
      <c r="H454" s="63" t="s">
        <v>98</v>
      </c>
      <c r="I454" s="95">
        <v>0.5</v>
      </c>
      <c r="J454" s="63" t="s">
        <v>104</v>
      </c>
      <c r="K454" s="67">
        <v>0.2</v>
      </c>
      <c r="L454" s="155">
        <v>7</v>
      </c>
      <c r="M4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454" s="89" t="str">
        <f>CONCATENATE("F","$",Таблица_основная[[#This Row],[Первая строка массива]])</f>
        <v>F$1322</v>
      </c>
      <c r="O45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454" s="90">
        <v>1322</v>
      </c>
      <c r="Q454" s="90">
        <f>Таблица_основная[[#This Row],[Первая строка массива]]+43</f>
        <v>1365</v>
      </c>
    </row>
    <row r="455" spans="1:17" ht="15.75" x14ac:dyDescent="0.25">
      <c r="A455" s="90">
        <v>1200</v>
      </c>
      <c r="B455" s="90">
        <v>454</v>
      </c>
      <c r="C455" s="53" t="s">
        <v>3</v>
      </c>
      <c r="D455" s="59" t="s">
        <v>162</v>
      </c>
      <c r="E455" s="55">
        <v>44927</v>
      </c>
      <c r="F455" s="59">
        <v>1.9</v>
      </c>
      <c r="G455" s="59">
        <v>3</v>
      </c>
      <c r="H455" s="63" t="s">
        <v>98</v>
      </c>
      <c r="I455" s="59">
        <v>1.4</v>
      </c>
      <c r="J455" s="63" t="s">
        <v>104</v>
      </c>
      <c r="K455" s="67">
        <v>1.6</v>
      </c>
      <c r="L455" s="155">
        <v>7</v>
      </c>
      <c r="M4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5" s="89" t="str">
        <f>CONCATENATE("F","$",Таблица_основная[[#This Row],[Первая строка массива]])</f>
        <v>F$1190</v>
      </c>
      <c r="O45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455" s="90">
        <v>1190</v>
      </c>
      <c r="Q455" s="90">
        <f>Таблица_основная[[#This Row],[Первая строка массива]]+43</f>
        <v>1233</v>
      </c>
    </row>
    <row r="456" spans="1:17" ht="15.75" x14ac:dyDescent="0.25">
      <c r="A456" s="90">
        <v>936</v>
      </c>
      <c r="B456" s="90">
        <v>455</v>
      </c>
      <c r="C456" s="53" t="s">
        <v>3</v>
      </c>
      <c r="D456" s="54" t="s">
        <v>83</v>
      </c>
      <c r="E456" s="55">
        <v>44927</v>
      </c>
      <c r="F456" s="149">
        <v>0</v>
      </c>
      <c r="G456" s="96">
        <v>6</v>
      </c>
      <c r="H456" s="63" t="s">
        <v>98</v>
      </c>
      <c r="I456" s="92">
        <v>1.1000000000000001</v>
      </c>
      <c r="J456" s="63" t="s">
        <v>104</v>
      </c>
      <c r="K456" s="67">
        <v>32.1</v>
      </c>
      <c r="L456" s="155">
        <v>7</v>
      </c>
      <c r="M4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456" s="89" t="str">
        <f>CONCATENATE("F","$",Таблица_основная[[#This Row],[Первая строка массива]])</f>
        <v>F$926</v>
      </c>
      <c r="O45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456" s="90">
        <v>926</v>
      </c>
      <c r="Q456" s="90">
        <f>Таблица_основная[[#This Row],[Первая строка массива]]+43</f>
        <v>969</v>
      </c>
    </row>
    <row r="457" spans="1:17" ht="15.75" x14ac:dyDescent="0.25">
      <c r="A457" s="90">
        <v>1024</v>
      </c>
      <c r="B457" s="90">
        <v>456</v>
      </c>
      <c r="C457" s="53" t="s">
        <v>3</v>
      </c>
      <c r="D457" s="54" t="s">
        <v>163</v>
      </c>
      <c r="E457" s="55">
        <v>44927</v>
      </c>
      <c r="F457" s="94">
        <v>100</v>
      </c>
      <c r="G457" s="96">
        <v>1</v>
      </c>
      <c r="H457" s="63" t="s">
        <v>98</v>
      </c>
      <c r="I457" s="94">
        <v>99.5</v>
      </c>
      <c r="J457" s="63" t="s">
        <v>104</v>
      </c>
      <c r="K457" s="67" t="s">
        <v>178</v>
      </c>
      <c r="L457" s="155">
        <v>7</v>
      </c>
      <c r="M4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457" s="89" t="str">
        <f>CONCATENATE("F","$",Таблица_основная[[#This Row],[Первая строка массива]])</f>
        <v>F$1014</v>
      </c>
      <c r="O45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457" s="90">
        <v>1014</v>
      </c>
      <c r="Q457" s="90">
        <f>Таблица_основная[[#This Row],[Первая строка массива]]+43</f>
        <v>1057</v>
      </c>
    </row>
    <row r="458" spans="1:17" ht="15.75" x14ac:dyDescent="0.25">
      <c r="A458" s="90">
        <v>233</v>
      </c>
      <c r="B458" s="90">
        <v>457</v>
      </c>
      <c r="C458" s="53" t="s">
        <v>6</v>
      </c>
      <c r="D458" s="54" t="s">
        <v>155</v>
      </c>
      <c r="E458" s="55">
        <v>44562</v>
      </c>
      <c r="F458" s="59">
        <v>31</v>
      </c>
      <c r="G458" s="59">
        <v>4</v>
      </c>
      <c r="H458" s="63" t="s">
        <v>97</v>
      </c>
      <c r="I458" s="59">
        <v>24.3</v>
      </c>
      <c r="J458" s="63" t="s">
        <v>103</v>
      </c>
      <c r="K458" s="72">
        <v>235.1</v>
      </c>
      <c r="L458" s="154">
        <v>2</v>
      </c>
      <c r="M45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8" s="89" t="str">
        <f>CONCATENATE("F","$",Таблица_основная[[#This Row],[Первая строка массива]])</f>
        <v>F$222</v>
      </c>
      <c r="O45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58" s="90">
        <v>222</v>
      </c>
      <c r="Q458" s="90">
        <f>Таблица_основная[[#This Row],[Первая строка массива]]+43</f>
        <v>265</v>
      </c>
    </row>
    <row r="459" spans="1:17" ht="15.75" x14ac:dyDescent="0.25">
      <c r="A459" s="90">
        <v>761</v>
      </c>
      <c r="B459" s="90">
        <v>458</v>
      </c>
      <c r="C459" s="53" t="s">
        <v>6</v>
      </c>
      <c r="D459" s="54" t="s">
        <v>164</v>
      </c>
      <c r="E459" s="55">
        <v>44562</v>
      </c>
      <c r="F459" s="59">
        <v>415974.99999999994</v>
      </c>
      <c r="G459" s="59">
        <v>2</v>
      </c>
      <c r="H459" s="63" t="s">
        <v>97</v>
      </c>
      <c r="I459" s="59">
        <v>116149</v>
      </c>
      <c r="J459" s="63" t="s">
        <v>103</v>
      </c>
      <c r="K459" s="73">
        <v>1712442.1</v>
      </c>
      <c r="L459" s="154">
        <v>2</v>
      </c>
      <c r="M45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59" s="89" t="str">
        <f>CONCATENATE("F","$",Таблица_основная[[#This Row],[Первая строка массива]])</f>
        <v>F$750</v>
      </c>
      <c r="O45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59" s="90">
        <v>750</v>
      </c>
      <c r="Q459" s="90">
        <f>Таблица_основная[[#This Row],[Первая строка массива]]+43</f>
        <v>793</v>
      </c>
    </row>
    <row r="460" spans="1:17" ht="15.75" x14ac:dyDescent="0.25">
      <c r="A460" s="90">
        <v>277</v>
      </c>
      <c r="B460" s="90">
        <v>459</v>
      </c>
      <c r="C460" s="53" t="s">
        <v>6</v>
      </c>
      <c r="D460" s="54" t="s">
        <v>156</v>
      </c>
      <c r="E460" s="55">
        <v>44562</v>
      </c>
      <c r="F460" s="146">
        <v>0.1</v>
      </c>
      <c r="G460" s="59">
        <v>4</v>
      </c>
      <c r="H460" s="63" t="s">
        <v>97</v>
      </c>
      <c r="I460" s="146">
        <v>0.2</v>
      </c>
      <c r="J460" s="63" t="s">
        <v>103</v>
      </c>
      <c r="K460" s="67">
        <v>2E-3</v>
      </c>
      <c r="L460" s="155">
        <v>2</v>
      </c>
      <c r="M4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0" s="89" t="str">
        <f>CONCATENATE("F","$",Таблица_основная[[#This Row],[Первая строка массива]])</f>
        <v>F$266</v>
      </c>
      <c r="O46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60" s="90">
        <v>266</v>
      </c>
      <c r="Q460" s="90">
        <f>Таблица_основная[[#This Row],[Первая строка массива]]+43</f>
        <v>309</v>
      </c>
    </row>
    <row r="461" spans="1:17" ht="15.75" x14ac:dyDescent="0.25">
      <c r="A461" s="90">
        <v>13</v>
      </c>
      <c r="B461" s="90">
        <v>460</v>
      </c>
      <c r="C461" s="53" t="s">
        <v>6</v>
      </c>
      <c r="D461" s="54" t="s">
        <v>165</v>
      </c>
      <c r="E461" s="55">
        <v>44562</v>
      </c>
      <c r="F461" s="59">
        <v>1006</v>
      </c>
      <c r="G461" s="59">
        <v>2</v>
      </c>
      <c r="H461" s="63" t="s">
        <v>97</v>
      </c>
      <c r="I461" s="59">
        <v>154.69999999999999</v>
      </c>
      <c r="J461" s="63" t="s">
        <v>103</v>
      </c>
      <c r="K461" s="74">
        <v>2237.9</v>
      </c>
      <c r="L461" s="154">
        <v>2</v>
      </c>
      <c r="M46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1" s="89" t="str">
        <f>CONCATENATE("F","$",Таблица_основная[[#This Row],[Первая строка массива]])</f>
        <v>F$2</v>
      </c>
      <c r="O46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61" s="90">
        <v>2</v>
      </c>
      <c r="Q461" s="90">
        <f>Таблица_основная[[#This Row],[Первая строка массива]]+43</f>
        <v>45</v>
      </c>
    </row>
    <row r="462" spans="1:17" ht="15.75" x14ac:dyDescent="0.25">
      <c r="A462" s="90">
        <v>805</v>
      </c>
      <c r="B462" s="90">
        <v>461</v>
      </c>
      <c r="C462" s="53" t="s">
        <v>6</v>
      </c>
      <c r="D462" s="54" t="s">
        <v>166</v>
      </c>
      <c r="E462" s="55">
        <v>44562</v>
      </c>
      <c r="F462" s="59">
        <v>36402</v>
      </c>
      <c r="G462" s="59">
        <v>2</v>
      </c>
      <c r="H462" s="63" t="s">
        <v>97</v>
      </c>
      <c r="I462" s="59">
        <v>3901.3</v>
      </c>
      <c r="J462" s="63" t="s">
        <v>103</v>
      </c>
      <c r="K462" s="74">
        <v>44096.6</v>
      </c>
      <c r="L462" s="154">
        <v>2</v>
      </c>
      <c r="M46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2" s="89" t="str">
        <f>CONCATENATE("F","$",Таблица_основная[[#This Row],[Первая строка массива]])</f>
        <v>F$794</v>
      </c>
      <c r="O46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462" s="90">
        <v>794</v>
      </c>
      <c r="Q462" s="90">
        <f>Таблица_основная[[#This Row],[Первая строка массива]]+43</f>
        <v>837</v>
      </c>
    </row>
    <row r="463" spans="1:17" ht="15.75" x14ac:dyDescent="0.25">
      <c r="A463" s="90">
        <v>57</v>
      </c>
      <c r="B463" s="90">
        <v>462</v>
      </c>
      <c r="C463" s="53" t="s">
        <v>6</v>
      </c>
      <c r="D463" s="54" t="s">
        <v>157</v>
      </c>
      <c r="E463" s="55">
        <v>44562</v>
      </c>
      <c r="F463" s="59">
        <v>37439</v>
      </c>
      <c r="G463" s="59">
        <v>2</v>
      </c>
      <c r="H463" s="63" t="s">
        <v>97</v>
      </c>
      <c r="I463" s="59">
        <v>4080.4</v>
      </c>
      <c r="J463" s="63" t="s">
        <v>103</v>
      </c>
      <c r="K463" s="68">
        <v>46569.599999999999</v>
      </c>
      <c r="L463" s="155">
        <v>2</v>
      </c>
      <c r="M4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3" s="89" t="str">
        <f>CONCATENATE("F","$",Таблица_основная[[#This Row],[Первая строка массива]])</f>
        <v>F$46</v>
      </c>
      <c r="O46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463" s="90">
        <v>46</v>
      </c>
      <c r="Q463" s="90">
        <f>Таблица_основная[[#This Row],[Первая строка массива]]+43</f>
        <v>89</v>
      </c>
    </row>
    <row r="464" spans="1:17" ht="15.75" x14ac:dyDescent="0.25">
      <c r="A464" s="90">
        <v>409</v>
      </c>
      <c r="B464" s="90">
        <v>463</v>
      </c>
      <c r="C464" s="53" t="s">
        <v>6</v>
      </c>
      <c r="D464" s="54" t="s">
        <v>71</v>
      </c>
      <c r="E464" s="55">
        <v>44562</v>
      </c>
      <c r="F464" s="146">
        <v>90</v>
      </c>
      <c r="G464" s="59">
        <v>1</v>
      </c>
      <c r="H464" s="63" t="s">
        <v>97</v>
      </c>
      <c r="I464" s="146">
        <v>35.1</v>
      </c>
      <c r="J464" s="63" t="s">
        <v>103</v>
      </c>
      <c r="K464" s="67">
        <v>27.2</v>
      </c>
      <c r="L464" s="155">
        <v>2</v>
      </c>
      <c r="M4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4" s="89" t="str">
        <f>CONCATENATE("F","$",Таблица_основная[[#This Row],[Первая строка массива]])</f>
        <v>F$398</v>
      </c>
      <c r="O46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464" s="90">
        <v>398</v>
      </c>
      <c r="Q464" s="90">
        <f>Таблица_основная[[#This Row],[Первая строка массива]]+43</f>
        <v>441</v>
      </c>
    </row>
    <row r="465" spans="1:17" ht="15.75" x14ac:dyDescent="0.25">
      <c r="A465" s="90">
        <v>321</v>
      </c>
      <c r="B465" s="90">
        <v>464</v>
      </c>
      <c r="C465" s="53" t="s">
        <v>6</v>
      </c>
      <c r="D465" s="54" t="s">
        <v>158</v>
      </c>
      <c r="E465" s="55">
        <v>44562</v>
      </c>
      <c r="F465" s="59">
        <v>997</v>
      </c>
      <c r="G465" s="59">
        <v>2</v>
      </c>
      <c r="H465" s="63" t="s">
        <v>97</v>
      </c>
      <c r="I465" s="59">
        <v>225.2</v>
      </c>
      <c r="J465" s="63" t="s">
        <v>103</v>
      </c>
      <c r="K465" s="67">
        <v>2573.6</v>
      </c>
      <c r="L465" s="155">
        <v>2</v>
      </c>
      <c r="M4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5" s="89" t="str">
        <f>CONCATENATE("F","$",Таблица_основная[[#This Row],[Первая строка массива]])</f>
        <v>F$310</v>
      </c>
      <c r="O46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465" s="90">
        <v>310</v>
      </c>
      <c r="Q465" s="90">
        <f>Таблица_основная[[#This Row],[Первая строка массива]]+43</f>
        <v>353</v>
      </c>
    </row>
    <row r="466" spans="1:17" ht="15.75" x14ac:dyDescent="0.25">
      <c r="A466" s="90">
        <v>145</v>
      </c>
      <c r="B466" s="90">
        <v>465</v>
      </c>
      <c r="C466" s="53" t="s">
        <v>6</v>
      </c>
      <c r="D466" s="144" t="s">
        <v>85</v>
      </c>
      <c r="E466" s="55">
        <v>44562</v>
      </c>
      <c r="F466" s="137">
        <v>0.56999999999999995</v>
      </c>
      <c r="G466" s="90">
        <v>25</v>
      </c>
      <c r="H466" s="63" t="s">
        <v>97</v>
      </c>
      <c r="I466" s="137">
        <v>0</v>
      </c>
      <c r="J466" s="63" t="s">
        <v>103</v>
      </c>
      <c r="K466" s="140" t="s">
        <v>178</v>
      </c>
      <c r="L466" s="156">
        <v>2</v>
      </c>
      <c r="M4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6" s="89" t="str">
        <f>CONCATENATE("F","$",Таблица_основная[[#This Row],[Первая строка массива]])</f>
        <v>F$134</v>
      </c>
      <c r="O46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466" s="90">
        <v>134</v>
      </c>
      <c r="Q466" s="90">
        <f>Таблица_основная[[#This Row],[Первая строка массива]]+43</f>
        <v>177</v>
      </c>
    </row>
    <row r="467" spans="1:17" ht="15.75" x14ac:dyDescent="0.25">
      <c r="A467" s="90">
        <v>541</v>
      </c>
      <c r="B467" s="90">
        <v>466</v>
      </c>
      <c r="C467" s="53" t="s">
        <v>6</v>
      </c>
      <c r="D467" s="144" t="s">
        <v>86</v>
      </c>
      <c r="E467" s="55">
        <v>44562</v>
      </c>
      <c r="F467" s="137">
        <v>41</v>
      </c>
      <c r="G467" s="90">
        <v>2</v>
      </c>
      <c r="H467" s="63" t="s">
        <v>97</v>
      </c>
      <c r="I467" s="93">
        <v>25.4</v>
      </c>
      <c r="J467" s="63" t="s">
        <v>103</v>
      </c>
      <c r="K467" s="67" t="s">
        <v>178</v>
      </c>
      <c r="L467" s="155">
        <v>2</v>
      </c>
      <c r="M4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7" s="89" t="str">
        <f>CONCATENATE("F","$",Таблица_основная[[#This Row],[Первая строка массива]])</f>
        <v>F$530</v>
      </c>
      <c r="O46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467" s="90">
        <v>530</v>
      </c>
      <c r="Q467" s="90">
        <f>Таблица_основная[[#This Row],[Первая строка массива]]+43</f>
        <v>573</v>
      </c>
    </row>
    <row r="468" spans="1:17" ht="15.75" x14ac:dyDescent="0.25">
      <c r="A468" s="90">
        <v>585</v>
      </c>
      <c r="B468" s="90">
        <v>467</v>
      </c>
      <c r="C468" s="53" t="s">
        <v>6</v>
      </c>
      <c r="D468" s="144" t="s">
        <v>159</v>
      </c>
      <c r="E468" s="55">
        <v>44562</v>
      </c>
      <c r="F468" s="139">
        <v>204</v>
      </c>
      <c r="G468" s="90">
        <v>2</v>
      </c>
      <c r="H468" s="63" t="s">
        <v>97</v>
      </c>
      <c r="I468" s="58">
        <v>62.9</v>
      </c>
      <c r="J468" s="63" t="s">
        <v>103</v>
      </c>
      <c r="K468" s="67" t="s">
        <v>178</v>
      </c>
      <c r="L468" s="155">
        <v>2</v>
      </c>
      <c r="M4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8" s="89" t="str">
        <f>CONCATENATE("F","$",Таблица_основная[[#This Row],[Первая строка массива]])</f>
        <v>F$574</v>
      </c>
      <c r="O46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468" s="90">
        <v>574</v>
      </c>
      <c r="Q468" s="90">
        <f>Таблица_основная[[#This Row],[Первая строка массива]]+43</f>
        <v>617</v>
      </c>
    </row>
    <row r="469" spans="1:17" ht="15.75" x14ac:dyDescent="0.25">
      <c r="A469" s="90">
        <v>673</v>
      </c>
      <c r="B469" s="90">
        <v>468</v>
      </c>
      <c r="C469" s="53" t="s">
        <v>6</v>
      </c>
      <c r="D469" s="144" t="s">
        <v>89</v>
      </c>
      <c r="E469" s="55">
        <v>44562</v>
      </c>
      <c r="F469" s="147">
        <v>148</v>
      </c>
      <c r="G469" s="90">
        <v>2</v>
      </c>
      <c r="H469" s="63" t="s">
        <v>97</v>
      </c>
      <c r="I469" s="150">
        <v>32.1</v>
      </c>
      <c r="J469" s="63" t="s">
        <v>103</v>
      </c>
      <c r="K469" s="67">
        <v>35.9</v>
      </c>
      <c r="L469" s="155">
        <v>2</v>
      </c>
      <c r="M4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69" s="89" t="str">
        <f>CONCATENATE("F","$",Таблица_основная[[#This Row],[Первая строка массива]])</f>
        <v>F$662</v>
      </c>
      <c r="O46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469" s="90">
        <v>662</v>
      </c>
      <c r="Q469" s="90">
        <f>Таблица_основная[[#This Row],[Первая строка массива]]+43</f>
        <v>705</v>
      </c>
    </row>
    <row r="470" spans="1:17" ht="15.75" x14ac:dyDescent="0.25">
      <c r="A470" s="90">
        <v>629</v>
      </c>
      <c r="B470" s="90">
        <v>469</v>
      </c>
      <c r="C470" s="53" t="s">
        <v>6</v>
      </c>
      <c r="D470" s="144" t="s">
        <v>90</v>
      </c>
      <c r="E470" s="55">
        <v>44562</v>
      </c>
      <c r="F470" s="147">
        <v>67</v>
      </c>
      <c r="G470" s="90">
        <v>2</v>
      </c>
      <c r="H470" s="63" t="s">
        <v>97</v>
      </c>
      <c r="I470" s="150">
        <v>13.7</v>
      </c>
      <c r="J470" s="63" t="s">
        <v>103</v>
      </c>
      <c r="K470" s="67">
        <v>42.8</v>
      </c>
      <c r="L470" s="155">
        <v>2</v>
      </c>
      <c r="M4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0" s="89" t="str">
        <f>CONCATENATE("F","$",Таблица_основная[[#This Row],[Первая строка массива]])</f>
        <v>F$618</v>
      </c>
      <c r="O47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470" s="90">
        <v>618</v>
      </c>
      <c r="Q470" s="90">
        <f>Таблица_основная[[#This Row],[Первая строка массива]]+43</f>
        <v>661</v>
      </c>
    </row>
    <row r="471" spans="1:17" ht="15.75" x14ac:dyDescent="0.25">
      <c r="A471" s="90">
        <v>717</v>
      </c>
      <c r="B471" s="90">
        <v>470</v>
      </c>
      <c r="C471" s="53" t="s">
        <v>6</v>
      </c>
      <c r="D471" s="144" t="s">
        <v>160</v>
      </c>
      <c r="E471" s="55">
        <v>44562</v>
      </c>
      <c r="F471" s="147">
        <v>0.6</v>
      </c>
      <c r="G471" s="90">
        <v>3</v>
      </c>
      <c r="H471" s="63" t="s">
        <v>97</v>
      </c>
      <c r="I471" s="150">
        <v>0</v>
      </c>
      <c r="J471" s="63" t="s">
        <v>103</v>
      </c>
      <c r="K471" s="140" t="s">
        <v>178</v>
      </c>
      <c r="L471" s="156">
        <v>2</v>
      </c>
      <c r="M4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1" s="89" t="str">
        <f>CONCATENATE("F","$",Таблица_основная[[#This Row],[Первая строка массива]])</f>
        <v>F$706</v>
      </c>
      <c r="O47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471" s="90">
        <v>706</v>
      </c>
      <c r="Q471" s="90">
        <f>Таблица_основная[[#This Row],[Первая строка массива]]+43</f>
        <v>749</v>
      </c>
    </row>
    <row r="472" spans="1:17" ht="15.75" x14ac:dyDescent="0.25">
      <c r="A472" s="90">
        <v>453</v>
      </c>
      <c r="B472" s="90">
        <v>471</v>
      </c>
      <c r="C472" s="53" t="s">
        <v>6</v>
      </c>
      <c r="D472" s="144" t="s">
        <v>161</v>
      </c>
      <c r="E472" s="55">
        <v>44562</v>
      </c>
      <c r="F472" s="148">
        <v>0.1</v>
      </c>
      <c r="G472" s="90">
        <v>5</v>
      </c>
      <c r="H472" s="63" t="s">
        <v>97</v>
      </c>
      <c r="I472" s="150">
        <v>0.2</v>
      </c>
      <c r="J472" s="63" t="s">
        <v>103</v>
      </c>
      <c r="K472" s="67" t="s">
        <v>178</v>
      </c>
      <c r="L472" s="155">
        <v>2</v>
      </c>
      <c r="M4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472" s="89" t="str">
        <f>CONCATENATE("F","$",Таблица_основная[[#This Row],[Первая строка массива]])</f>
        <v>F$442</v>
      </c>
      <c r="O47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472" s="90">
        <v>442</v>
      </c>
      <c r="Q472" s="90">
        <f>Таблица_основная[[#This Row],[Первая строка массива]]+43</f>
        <v>485</v>
      </c>
    </row>
    <row r="473" spans="1:17" ht="15.75" x14ac:dyDescent="0.25">
      <c r="A473" s="90">
        <v>497</v>
      </c>
      <c r="B473" s="90">
        <v>472</v>
      </c>
      <c r="C473" s="53" t="s">
        <v>6</v>
      </c>
      <c r="D473" s="144" t="s">
        <v>94</v>
      </c>
      <c r="E473" s="55">
        <v>44562</v>
      </c>
      <c r="F473" s="148">
        <v>1.1000000000000001</v>
      </c>
      <c r="G473" s="90">
        <v>7</v>
      </c>
      <c r="H473" s="63" t="s">
        <v>97</v>
      </c>
      <c r="I473" s="148">
        <v>0.6</v>
      </c>
      <c r="J473" s="63" t="s">
        <v>103</v>
      </c>
      <c r="K473" s="67">
        <v>0.2</v>
      </c>
      <c r="L473" s="155">
        <v>2</v>
      </c>
      <c r="M4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3" s="89" t="str">
        <f>CONCATENATE("F","$",Таблица_основная[[#This Row],[Первая строка массива]])</f>
        <v>F$486</v>
      </c>
      <c r="O47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473" s="90">
        <v>486</v>
      </c>
      <c r="Q473" s="90">
        <f>Таблица_основная[[#This Row],[Первая строка массива]]+43</f>
        <v>529</v>
      </c>
    </row>
    <row r="474" spans="1:17" ht="15.75" x14ac:dyDescent="0.25">
      <c r="A474" s="90">
        <v>365</v>
      </c>
      <c r="B474" s="90">
        <v>473</v>
      </c>
      <c r="C474" s="53" t="s">
        <v>6</v>
      </c>
      <c r="D474" s="54" t="s">
        <v>162</v>
      </c>
      <c r="E474" s="55">
        <v>44562</v>
      </c>
      <c r="F474" s="57">
        <v>2.4</v>
      </c>
      <c r="G474" s="59">
        <v>5</v>
      </c>
      <c r="H474" s="63" t="s">
        <v>97</v>
      </c>
      <c r="I474" s="56">
        <v>1.9</v>
      </c>
      <c r="J474" s="63" t="s">
        <v>103</v>
      </c>
      <c r="K474" s="67">
        <v>1.5</v>
      </c>
      <c r="L474" s="155">
        <v>2</v>
      </c>
      <c r="M4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4" s="89" t="str">
        <f>CONCATENATE("F","$",Таблица_основная[[#This Row],[Первая строка массива]])</f>
        <v>F$354</v>
      </c>
      <c r="O47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474" s="90">
        <v>354</v>
      </c>
      <c r="Q474" s="90">
        <f>Таблица_основная[[#This Row],[Первая строка массива]]+43</f>
        <v>397</v>
      </c>
    </row>
    <row r="475" spans="1:17" ht="15.75" x14ac:dyDescent="0.25">
      <c r="A475" s="90">
        <v>101</v>
      </c>
      <c r="B475" s="90">
        <v>474</v>
      </c>
      <c r="C475" s="53" t="s">
        <v>6</v>
      </c>
      <c r="D475" s="54" t="s">
        <v>83</v>
      </c>
      <c r="E475" s="55">
        <v>44562</v>
      </c>
      <c r="F475" s="149">
        <v>12</v>
      </c>
      <c r="G475" s="96">
        <v>2</v>
      </c>
      <c r="H475" s="63" t="s">
        <v>97</v>
      </c>
      <c r="I475" s="149">
        <v>1.1000000000000001</v>
      </c>
      <c r="J475" s="63" t="s">
        <v>103</v>
      </c>
      <c r="K475" s="67">
        <v>30.3</v>
      </c>
      <c r="L475" s="155">
        <v>2</v>
      </c>
      <c r="M4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5" s="89" t="str">
        <f>CONCATENATE("F","$",Таблица_основная[[#This Row],[Первая строка массива]])</f>
        <v>F$90</v>
      </c>
      <c r="O47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475" s="90">
        <v>90</v>
      </c>
      <c r="Q475" s="90">
        <f>Таблица_основная[[#This Row],[Первая строка массива]]+43</f>
        <v>133</v>
      </c>
    </row>
    <row r="476" spans="1:17" ht="15.75" x14ac:dyDescent="0.25">
      <c r="A476" s="90">
        <v>189</v>
      </c>
      <c r="B476" s="90">
        <v>475</v>
      </c>
      <c r="C476" s="53" t="s">
        <v>6</v>
      </c>
      <c r="D476" s="54" t="s">
        <v>163</v>
      </c>
      <c r="E476" s="55">
        <v>44562</v>
      </c>
      <c r="F476" s="151">
        <v>100</v>
      </c>
      <c r="G476" s="96">
        <v>1</v>
      </c>
      <c r="H476" s="63" t="s">
        <v>97</v>
      </c>
      <c r="I476" s="151">
        <v>99.2</v>
      </c>
      <c r="J476" s="63" t="s">
        <v>103</v>
      </c>
      <c r="K476" s="67" t="s">
        <v>178</v>
      </c>
      <c r="L476" s="155">
        <v>2</v>
      </c>
      <c r="M4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476" s="89" t="str">
        <f>CONCATENATE("F","$",Таблица_основная[[#This Row],[Первая строка массива]])</f>
        <v>F$178</v>
      </c>
      <c r="O47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476" s="90">
        <v>178</v>
      </c>
      <c r="Q476" s="90">
        <f>Таблица_основная[[#This Row],[Первая строка массива]]+43</f>
        <v>221</v>
      </c>
    </row>
    <row r="477" spans="1:17" ht="15.75" x14ac:dyDescent="0.25">
      <c r="A477" s="90">
        <v>1069</v>
      </c>
      <c r="B477" s="90">
        <v>476</v>
      </c>
      <c r="C477" s="53" t="s">
        <v>6</v>
      </c>
      <c r="D477" s="59" t="s">
        <v>155</v>
      </c>
      <c r="E477" s="55">
        <v>44927</v>
      </c>
      <c r="F477" s="59">
        <v>30</v>
      </c>
      <c r="G477" s="59">
        <v>4</v>
      </c>
      <c r="H477" s="63" t="s">
        <v>98</v>
      </c>
      <c r="I477" s="59">
        <v>24</v>
      </c>
      <c r="J477" s="63" t="s">
        <v>104</v>
      </c>
      <c r="K477" s="69">
        <v>209.5</v>
      </c>
      <c r="L477" s="154">
        <v>2</v>
      </c>
      <c r="M47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7" s="89" t="str">
        <f>CONCATENATE("F","$",Таблица_основная[[#This Row],[Первая строка массива]])</f>
        <v>F$1058</v>
      </c>
      <c r="O47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477" s="90">
        <v>1058</v>
      </c>
      <c r="Q477" s="90">
        <f>Таблица_основная[[#This Row],[Первая строка массива]]+43</f>
        <v>1101</v>
      </c>
    </row>
    <row r="478" spans="1:17" ht="15.75" x14ac:dyDescent="0.25">
      <c r="A478" s="90">
        <v>1597</v>
      </c>
      <c r="B478" s="90">
        <v>477</v>
      </c>
      <c r="C478" s="53" t="s">
        <v>6</v>
      </c>
      <c r="D478" s="59" t="s">
        <v>164</v>
      </c>
      <c r="E478" s="55">
        <v>44927</v>
      </c>
      <c r="F478" s="59">
        <v>564114.99999999988</v>
      </c>
      <c r="G478" s="59">
        <v>2</v>
      </c>
      <c r="H478" s="63" t="s">
        <v>98</v>
      </c>
      <c r="I478" s="59">
        <v>131655.9</v>
      </c>
      <c r="J478" s="63" t="s">
        <v>104</v>
      </c>
      <c r="K478" s="71">
        <v>1645476.7</v>
      </c>
      <c r="L478" s="155">
        <v>2</v>
      </c>
      <c r="M47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8" s="89" t="str">
        <f>CONCATENATE("F","$",Таблица_основная[[#This Row],[Первая строка массива]])</f>
        <v>F$1586</v>
      </c>
      <c r="O47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478" s="90">
        <v>1586</v>
      </c>
      <c r="Q478" s="90">
        <f>Таблица_основная[[#This Row],[Первая строка массива]]+43</f>
        <v>1629</v>
      </c>
    </row>
    <row r="479" spans="1:17" ht="15.75" x14ac:dyDescent="0.25">
      <c r="A479" s="90">
        <v>1113</v>
      </c>
      <c r="B479" s="90">
        <v>478</v>
      </c>
      <c r="C479" s="53" t="s">
        <v>6</v>
      </c>
      <c r="D479" s="59" t="s">
        <v>156</v>
      </c>
      <c r="E479" s="55">
        <v>44927</v>
      </c>
      <c r="F479" s="146">
        <v>0.1</v>
      </c>
      <c r="G479" s="59">
        <v>4</v>
      </c>
      <c r="H479" s="63" t="s">
        <v>98</v>
      </c>
      <c r="I479" s="146">
        <v>0.2</v>
      </c>
      <c r="J479" s="63" t="s">
        <v>104</v>
      </c>
      <c r="K479" s="66">
        <v>1E-3</v>
      </c>
      <c r="L479" s="154">
        <v>2</v>
      </c>
      <c r="M47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79" s="89" t="str">
        <f>CONCATENATE("F","$",Таблица_основная[[#This Row],[Первая строка массива]])</f>
        <v>F$1102</v>
      </c>
      <c r="O47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479" s="90">
        <v>1102</v>
      </c>
      <c r="Q479" s="90">
        <f>Таблица_основная[[#This Row],[Первая строка массива]]+43</f>
        <v>1145</v>
      </c>
    </row>
    <row r="480" spans="1:17" ht="15.75" x14ac:dyDescent="0.25">
      <c r="A480" s="90">
        <v>849</v>
      </c>
      <c r="B480" s="90">
        <v>479</v>
      </c>
      <c r="C480" s="53" t="s">
        <v>6</v>
      </c>
      <c r="D480" s="59" t="s">
        <v>165</v>
      </c>
      <c r="E480" s="55">
        <v>44927</v>
      </c>
      <c r="F480" s="59">
        <v>937</v>
      </c>
      <c r="G480" s="59">
        <v>2</v>
      </c>
      <c r="H480" s="63" t="s">
        <v>98</v>
      </c>
      <c r="I480" s="59">
        <v>147.19999999999999</v>
      </c>
      <c r="J480" s="63" t="s">
        <v>104</v>
      </c>
      <c r="K480" s="70">
        <v>2015</v>
      </c>
      <c r="L480" s="154">
        <v>2</v>
      </c>
      <c r="M48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0" s="89" t="str">
        <f>CONCATENATE("F","$",Таблица_основная[[#This Row],[Первая строка массива]])</f>
        <v>F$838</v>
      </c>
      <c r="O48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480" s="90">
        <v>838</v>
      </c>
      <c r="Q480" s="90">
        <f>Таблица_основная[[#This Row],[Первая строка массива]]+43</f>
        <v>881</v>
      </c>
    </row>
    <row r="481" spans="1:17" ht="15.75" x14ac:dyDescent="0.25">
      <c r="A481" s="90">
        <v>1641</v>
      </c>
      <c r="B481" s="90">
        <v>480</v>
      </c>
      <c r="C481" s="53" t="s">
        <v>6</v>
      </c>
      <c r="D481" s="59" t="s">
        <v>166</v>
      </c>
      <c r="E481" s="55">
        <v>44927</v>
      </c>
      <c r="F481" s="59">
        <v>36924</v>
      </c>
      <c r="G481" s="59">
        <v>2</v>
      </c>
      <c r="H481" s="63" t="s">
        <v>98</v>
      </c>
      <c r="I481" s="59">
        <v>4235.8999999999996</v>
      </c>
      <c r="J481" s="63" t="s">
        <v>104</v>
      </c>
      <c r="K481" s="70">
        <v>45809.4</v>
      </c>
      <c r="L481" s="154">
        <v>2</v>
      </c>
      <c r="M48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1" s="89" t="str">
        <f>CONCATENATE("F","$",Таблица_основная[[#This Row],[Первая строка массива]])</f>
        <v>F$1630</v>
      </c>
      <c r="O48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481" s="90">
        <v>1630</v>
      </c>
      <c r="Q481" s="90">
        <f>Таблица_основная[[#This Row],[Первая строка массива]]+43</f>
        <v>1673</v>
      </c>
    </row>
    <row r="482" spans="1:17" ht="15.75" x14ac:dyDescent="0.25">
      <c r="A482" s="90">
        <v>893</v>
      </c>
      <c r="B482" s="90">
        <v>481</v>
      </c>
      <c r="C482" s="53" t="s">
        <v>6</v>
      </c>
      <c r="D482" s="59" t="s">
        <v>157</v>
      </c>
      <c r="E482" s="55">
        <v>44927</v>
      </c>
      <c r="F482" s="59">
        <v>37891</v>
      </c>
      <c r="G482" s="59">
        <v>2</v>
      </c>
      <c r="H482" s="63" t="s">
        <v>98</v>
      </c>
      <c r="I482" s="59">
        <v>4407.1000000000004</v>
      </c>
      <c r="J482" s="63" t="s">
        <v>104</v>
      </c>
      <c r="K482" s="67">
        <v>48033.8</v>
      </c>
      <c r="L482" s="155">
        <v>2</v>
      </c>
      <c r="M4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2" s="89" t="str">
        <f>CONCATENATE("F","$",Таблица_основная[[#This Row],[Первая строка массива]])</f>
        <v>F$882</v>
      </c>
      <c r="O48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482" s="90">
        <v>882</v>
      </c>
      <c r="Q482" s="90">
        <f>Таблица_основная[[#This Row],[Первая строка массива]]+43</f>
        <v>925</v>
      </c>
    </row>
    <row r="483" spans="1:17" ht="15.75" x14ac:dyDescent="0.25">
      <c r="A483" s="90">
        <v>1245</v>
      </c>
      <c r="B483" s="90">
        <v>482</v>
      </c>
      <c r="C483" s="53" t="s">
        <v>6</v>
      </c>
      <c r="D483" s="59" t="s">
        <v>71</v>
      </c>
      <c r="E483" s="55">
        <v>44927</v>
      </c>
      <c r="F483" s="146">
        <v>67.2</v>
      </c>
      <c r="G483" s="59">
        <v>1</v>
      </c>
      <c r="H483" s="63" t="s">
        <v>98</v>
      </c>
      <c r="I483" s="146">
        <v>33.5</v>
      </c>
      <c r="J483" s="63" t="s">
        <v>104</v>
      </c>
      <c r="K483" s="67">
        <v>29.2</v>
      </c>
      <c r="L483" s="155">
        <v>2</v>
      </c>
      <c r="M4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3" s="89" t="str">
        <f>CONCATENATE("F","$",Таблица_основная[[#This Row],[Первая строка массива]])</f>
        <v>F$1234</v>
      </c>
      <c r="O48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483" s="90">
        <v>1234</v>
      </c>
      <c r="Q483" s="90">
        <f>Таблица_основная[[#This Row],[Первая строка массива]]+43</f>
        <v>1277</v>
      </c>
    </row>
    <row r="484" spans="1:17" ht="15.75" x14ac:dyDescent="0.25">
      <c r="A484" s="90">
        <v>1157</v>
      </c>
      <c r="B484" s="90">
        <v>483</v>
      </c>
      <c r="C484" s="53" t="s">
        <v>6</v>
      </c>
      <c r="D484" s="59" t="s">
        <v>158</v>
      </c>
      <c r="E484" s="55">
        <v>44927</v>
      </c>
      <c r="F484" s="59">
        <v>875</v>
      </c>
      <c r="G484" s="59">
        <v>2</v>
      </c>
      <c r="H484" s="63" t="s">
        <v>98</v>
      </c>
      <c r="I484" s="59">
        <v>183.4</v>
      </c>
      <c r="J484" s="63" t="s">
        <v>104</v>
      </c>
      <c r="K484" s="67">
        <v>2563.9</v>
      </c>
      <c r="L484" s="155">
        <v>2</v>
      </c>
      <c r="M4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4" s="89" t="str">
        <f>CONCATENATE("F","$",Таблица_основная[[#This Row],[Первая строка массива]])</f>
        <v>F$1146</v>
      </c>
      <c r="O48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484" s="90">
        <v>1146</v>
      </c>
      <c r="Q484" s="90">
        <f>Таблица_основная[[#This Row],[Первая строка массива]]+43</f>
        <v>1189</v>
      </c>
    </row>
    <row r="485" spans="1:17" ht="15.75" x14ac:dyDescent="0.25">
      <c r="A485" s="90">
        <v>981</v>
      </c>
      <c r="B485" s="90">
        <v>484</v>
      </c>
      <c r="C485" s="53" t="s">
        <v>6</v>
      </c>
      <c r="D485" s="91" t="s">
        <v>85</v>
      </c>
      <c r="E485" s="55">
        <v>44927</v>
      </c>
      <c r="F485" s="93">
        <v>0.5</v>
      </c>
      <c r="G485" s="90">
        <v>23</v>
      </c>
      <c r="H485" s="63" t="s">
        <v>98</v>
      </c>
      <c r="I485" s="137">
        <v>0</v>
      </c>
      <c r="J485" s="63" t="s">
        <v>104</v>
      </c>
      <c r="K485" s="140" t="s">
        <v>178</v>
      </c>
      <c r="L485" s="156">
        <v>2</v>
      </c>
      <c r="M4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5" s="89" t="str">
        <f>CONCATENATE("F","$",Таблица_основная[[#This Row],[Первая строка массива]])</f>
        <v>F$970</v>
      </c>
      <c r="O48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485" s="90">
        <v>970</v>
      </c>
      <c r="Q485" s="90">
        <f>Таблица_основная[[#This Row],[Первая строка массива]]+43</f>
        <v>1013</v>
      </c>
    </row>
    <row r="486" spans="1:17" ht="15.75" x14ac:dyDescent="0.25">
      <c r="A486" s="90">
        <v>1377</v>
      </c>
      <c r="B486" s="90">
        <v>485</v>
      </c>
      <c r="C486" s="53" t="s">
        <v>6</v>
      </c>
      <c r="D486" s="91" t="s">
        <v>86</v>
      </c>
      <c r="E486" s="55">
        <v>44927</v>
      </c>
      <c r="F486" s="93">
        <v>83</v>
      </c>
      <c r="G486" s="90">
        <v>1</v>
      </c>
      <c r="H486" s="63" t="s">
        <v>98</v>
      </c>
      <c r="I486" s="93">
        <v>28.3</v>
      </c>
      <c r="J486" s="63" t="s">
        <v>104</v>
      </c>
      <c r="K486" s="67" t="s">
        <v>178</v>
      </c>
      <c r="L486" s="155">
        <v>2</v>
      </c>
      <c r="M4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6" s="89" t="str">
        <f>CONCATENATE("F","$",Таблица_основная[[#This Row],[Первая строка массива]])</f>
        <v>F$1366</v>
      </c>
      <c r="O48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486" s="90">
        <v>1366</v>
      </c>
      <c r="Q486" s="90">
        <f>Таблица_основная[[#This Row],[Первая строка массива]]+43</f>
        <v>1409</v>
      </c>
    </row>
    <row r="487" spans="1:17" ht="15.75" x14ac:dyDescent="0.25">
      <c r="A487" s="90">
        <v>1421</v>
      </c>
      <c r="B487" s="90">
        <v>486</v>
      </c>
      <c r="C487" s="53" t="s">
        <v>6</v>
      </c>
      <c r="D487" s="144" t="s">
        <v>159</v>
      </c>
      <c r="E487" s="55">
        <v>44927</v>
      </c>
      <c r="F487" s="58">
        <v>83</v>
      </c>
      <c r="G487" s="90">
        <v>1</v>
      </c>
      <c r="H487" s="63" t="s">
        <v>98</v>
      </c>
      <c r="I487" s="58">
        <v>39.1</v>
      </c>
      <c r="J487" s="63" t="s">
        <v>104</v>
      </c>
      <c r="K487" s="67" t="s">
        <v>178</v>
      </c>
      <c r="L487" s="155">
        <v>2</v>
      </c>
      <c r="M4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7" s="89" t="str">
        <f>CONCATENATE("F","$",Таблица_основная[[#This Row],[Первая строка массива]])</f>
        <v>F$1410</v>
      </c>
      <c r="O48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487" s="90">
        <v>1410</v>
      </c>
      <c r="Q487" s="90">
        <f>Таблица_основная[[#This Row],[Первая строка массива]]+43</f>
        <v>1453</v>
      </c>
    </row>
    <row r="488" spans="1:17" ht="15.75" x14ac:dyDescent="0.25">
      <c r="A488" s="90">
        <v>1509</v>
      </c>
      <c r="B488" s="90">
        <v>487</v>
      </c>
      <c r="C488" s="53" t="s">
        <v>6</v>
      </c>
      <c r="D488" s="144" t="s">
        <v>89</v>
      </c>
      <c r="E488" s="55">
        <v>44927</v>
      </c>
      <c r="F488" s="93">
        <v>157</v>
      </c>
      <c r="G488" s="90">
        <v>2</v>
      </c>
      <c r="H488" s="63" t="s">
        <v>98</v>
      </c>
      <c r="I488" s="93">
        <v>43.2</v>
      </c>
      <c r="J488" s="63" t="s">
        <v>104</v>
      </c>
      <c r="K488" s="67">
        <v>39.299999999999997</v>
      </c>
      <c r="L488" s="155">
        <v>2</v>
      </c>
      <c r="M4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8" s="89" t="str">
        <f>CONCATENATE("F","$",Таблица_основная[[#This Row],[Первая строка массива]])</f>
        <v>F$1498</v>
      </c>
      <c r="O48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488" s="90">
        <v>1498</v>
      </c>
      <c r="Q488" s="90">
        <f>Таблица_основная[[#This Row],[Первая строка массива]]+43</f>
        <v>1541</v>
      </c>
    </row>
    <row r="489" spans="1:17" ht="15.75" x14ac:dyDescent="0.25">
      <c r="A489" s="90">
        <v>1465</v>
      </c>
      <c r="B489" s="90">
        <v>488</v>
      </c>
      <c r="C489" s="53" t="s">
        <v>6</v>
      </c>
      <c r="D489" s="144" t="s">
        <v>90</v>
      </c>
      <c r="E489" s="55">
        <v>44927</v>
      </c>
      <c r="F489" s="93">
        <v>6</v>
      </c>
      <c r="G489" s="90">
        <v>3</v>
      </c>
      <c r="H489" s="63" t="s">
        <v>98</v>
      </c>
      <c r="I489" s="93">
        <v>2.2000000000000002</v>
      </c>
      <c r="J489" s="63" t="s">
        <v>104</v>
      </c>
      <c r="K489" s="67">
        <v>31.5</v>
      </c>
      <c r="L489" s="155">
        <v>2</v>
      </c>
      <c r="M4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89" s="89" t="str">
        <f>CONCATENATE("F","$",Таблица_основная[[#This Row],[Первая строка массива]])</f>
        <v>F$1454</v>
      </c>
      <c r="O48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489" s="90">
        <v>1454</v>
      </c>
      <c r="Q489" s="90">
        <f>Таблица_основная[[#This Row],[Первая строка массива]]+43</f>
        <v>1497</v>
      </c>
    </row>
    <row r="490" spans="1:17" ht="15.75" x14ac:dyDescent="0.25">
      <c r="A490" s="90">
        <v>1553</v>
      </c>
      <c r="B490" s="90">
        <v>489</v>
      </c>
      <c r="C490" s="53" t="s">
        <v>6</v>
      </c>
      <c r="D490" s="144" t="s">
        <v>160</v>
      </c>
      <c r="E490" s="55">
        <v>44927</v>
      </c>
      <c r="F490" s="93">
        <v>0.8</v>
      </c>
      <c r="G490" s="90">
        <v>3</v>
      </c>
      <c r="H490" s="63" t="s">
        <v>98</v>
      </c>
      <c r="I490" s="93">
        <v>0</v>
      </c>
      <c r="J490" s="63" t="s">
        <v>104</v>
      </c>
      <c r="K490" s="140" t="s">
        <v>178</v>
      </c>
      <c r="L490" s="156">
        <v>2</v>
      </c>
      <c r="M4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0" s="89" t="str">
        <f>CONCATENATE("F","$",Таблица_основная[[#This Row],[Первая строка массива]])</f>
        <v>F$1542</v>
      </c>
      <c r="O49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490" s="90">
        <v>1542</v>
      </c>
      <c r="Q490" s="90">
        <f>Таблица_основная[[#This Row],[Первая строка массива]]+43</f>
        <v>1585</v>
      </c>
    </row>
    <row r="491" spans="1:17" ht="15.75" x14ac:dyDescent="0.25">
      <c r="A491" s="90">
        <v>1289</v>
      </c>
      <c r="B491" s="90">
        <v>490</v>
      </c>
      <c r="C491" s="53" t="s">
        <v>6</v>
      </c>
      <c r="D491" s="144" t="s">
        <v>161</v>
      </c>
      <c r="E491" s="55">
        <v>44927</v>
      </c>
      <c r="F491" s="95">
        <v>0.1</v>
      </c>
      <c r="G491" s="90">
        <v>5</v>
      </c>
      <c r="H491" s="63" t="s">
        <v>98</v>
      </c>
      <c r="I491" s="95">
        <v>0.2</v>
      </c>
      <c r="J491" s="63" t="s">
        <v>104</v>
      </c>
      <c r="K491" s="67" t="s">
        <v>178</v>
      </c>
      <c r="L491" s="155">
        <v>2</v>
      </c>
      <c r="M4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1" s="89" t="str">
        <f>CONCATENATE("F","$",Таблица_основная[[#This Row],[Первая строка массива]])</f>
        <v>F$1278</v>
      </c>
      <c r="O49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491" s="90">
        <v>1278</v>
      </c>
      <c r="Q491" s="90">
        <f>Таблица_основная[[#This Row],[Первая строка массива]]+43</f>
        <v>1321</v>
      </c>
    </row>
    <row r="492" spans="1:17" ht="15.75" x14ac:dyDescent="0.25">
      <c r="A492" s="90">
        <v>1333</v>
      </c>
      <c r="B492" s="90">
        <v>491</v>
      </c>
      <c r="C492" s="53" t="s">
        <v>6</v>
      </c>
      <c r="D492" s="144" t="s">
        <v>94</v>
      </c>
      <c r="E492" s="55">
        <v>44927</v>
      </c>
      <c r="F492" s="95">
        <v>0.3</v>
      </c>
      <c r="G492" s="90">
        <v>4</v>
      </c>
      <c r="H492" s="63" t="s">
        <v>98</v>
      </c>
      <c r="I492" s="95">
        <v>0.5</v>
      </c>
      <c r="J492" s="63" t="s">
        <v>104</v>
      </c>
      <c r="K492" s="67">
        <v>0.2</v>
      </c>
      <c r="L492" s="155">
        <v>2</v>
      </c>
      <c r="M49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492" s="89" t="str">
        <f>CONCATENATE("F","$",Таблица_основная[[#This Row],[Первая строка массива]])</f>
        <v>F$1322</v>
      </c>
      <c r="O49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492" s="90">
        <v>1322</v>
      </c>
      <c r="Q492" s="90">
        <f>Таблица_основная[[#This Row],[Первая строка массива]]+43</f>
        <v>1365</v>
      </c>
    </row>
    <row r="493" spans="1:17" ht="15.75" x14ac:dyDescent="0.25">
      <c r="A493" s="90">
        <v>1201</v>
      </c>
      <c r="B493" s="90">
        <v>492</v>
      </c>
      <c r="C493" s="53" t="s">
        <v>6</v>
      </c>
      <c r="D493" s="54" t="s">
        <v>162</v>
      </c>
      <c r="E493" s="55">
        <v>44927</v>
      </c>
      <c r="F493" s="59">
        <v>1.6</v>
      </c>
      <c r="G493" s="59">
        <v>6</v>
      </c>
      <c r="H493" s="63" t="s">
        <v>98</v>
      </c>
      <c r="I493" s="59">
        <v>1.4</v>
      </c>
      <c r="J493" s="63" t="s">
        <v>104</v>
      </c>
      <c r="K493" s="67">
        <v>1.6</v>
      </c>
      <c r="L493" s="155">
        <v>2</v>
      </c>
      <c r="M4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3" s="89" t="str">
        <f>CONCATENATE("F","$",Таблица_основная[[#This Row],[Первая строка массива]])</f>
        <v>F$1190</v>
      </c>
      <c r="O49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493" s="90">
        <v>1190</v>
      </c>
      <c r="Q493" s="90">
        <f>Таблица_основная[[#This Row],[Первая строка массива]]+43</f>
        <v>1233</v>
      </c>
    </row>
    <row r="494" spans="1:17" ht="15.75" x14ac:dyDescent="0.25">
      <c r="A494" s="90">
        <v>937</v>
      </c>
      <c r="B494" s="90">
        <v>493</v>
      </c>
      <c r="C494" s="53" t="s">
        <v>6</v>
      </c>
      <c r="D494" s="54" t="s">
        <v>83</v>
      </c>
      <c r="E494" s="55">
        <v>44927</v>
      </c>
      <c r="F494" s="92">
        <v>5</v>
      </c>
      <c r="G494" s="96">
        <v>2</v>
      </c>
      <c r="H494" s="63" t="s">
        <v>98</v>
      </c>
      <c r="I494" s="92">
        <v>1.1000000000000001</v>
      </c>
      <c r="J494" s="63" t="s">
        <v>104</v>
      </c>
      <c r="K494" s="67">
        <v>32.1</v>
      </c>
      <c r="L494" s="155">
        <v>2</v>
      </c>
      <c r="M4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4" s="89" t="str">
        <f>CONCATENATE("F","$",Таблица_основная[[#This Row],[Первая строка массива]])</f>
        <v>F$926</v>
      </c>
      <c r="O49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494" s="90">
        <v>926</v>
      </c>
      <c r="Q494" s="90">
        <f>Таблица_основная[[#This Row],[Первая строка массива]]+43</f>
        <v>969</v>
      </c>
    </row>
    <row r="495" spans="1:17" ht="15.75" x14ac:dyDescent="0.25">
      <c r="A495" s="90">
        <v>1025</v>
      </c>
      <c r="B495" s="90">
        <v>494</v>
      </c>
      <c r="C495" s="53" t="s">
        <v>6</v>
      </c>
      <c r="D495" s="54" t="s">
        <v>163</v>
      </c>
      <c r="E495" s="55">
        <v>44927</v>
      </c>
      <c r="F495" s="94">
        <v>100</v>
      </c>
      <c r="G495" s="96">
        <v>1</v>
      </c>
      <c r="H495" s="63" t="s">
        <v>98</v>
      </c>
      <c r="I495" s="94">
        <v>99.5</v>
      </c>
      <c r="J495" s="63" t="s">
        <v>104</v>
      </c>
      <c r="K495" s="67" t="s">
        <v>178</v>
      </c>
      <c r="L495" s="155">
        <v>2</v>
      </c>
      <c r="M4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495" s="89" t="str">
        <f>CONCATENATE("F","$",Таблица_основная[[#This Row],[Первая строка массива]])</f>
        <v>F$1014</v>
      </c>
      <c r="O49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495" s="90">
        <v>1014</v>
      </c>
      <c r="Q495" s="90">
        <f>Таблица_основная[[#This Row],[Первая строка массива]]+43</f>
        <v>1057</v>
      </c>
    </row>
    <row r="496" spans="1:17" ht="15.75" x14ac:dyDescent="0.25">
      <c r="A496" s="90">
        <v>234</v>
      </c>
      <c r="B496" s="90">
        <v>495</v>
      </c>
      <c r="C496" s="53" t="s">
        <v>13</v>
      </c>
      <c r="D496" s="54" t="s">
        <v>155</v>
      </c>
      <c r="E496" s="55">
        <v>44562</v>
      </c>
      <c r="F496" s="59">
        <v>26</v>
      </c>
      <c r="G496" s="59">
        <v>8</v>
      </c>
      <c r="H496" s="63" t="s">
        <v>97</v>
      </c>
      <c r="I496" s="59">
        <v>24.3</v>
      </c>
      <c r="J496" s="63" t="s">
        <v>103</v>
      </c>
      <c r="K496" s="72">
        <v>235.1</v>
      </c>
      <c r="L496" s="154">
        <v>24</v>
      </c>
      <c r="M496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496" s="89" t="str">
        <f>CONCATENATE("F","$",Таблица_основная[[#This Row],[Первая строка массива]])</f>
        <v>F$222</v>
      </c>
      <c r="O49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496" s="90">
        <v>222</v>
      </c>
      <c r="Q496" s="90">
        <f>Таблица_основная[[#This Row],[Первая строка массива]]+43</f>
        <v>265</v>
      </c>
    </row>
    <row r="497" spans="1:17" ht="15.75" x14ac:dyDescent="0.25">
      <c r="A497" s="90">
        <v>762</v>
      </c>
      <c r="B497" s="90">
        <v>496</v>
      </c>
      <c r="C497" s="53" t="s">
        <v>13</v>
      </c>
      <c r="D497" s="54" t="s">
        <v>164</v>
      </c>
      <c r="E497" s="55">
        <v>44562</v>
      </c>
      <c r="F497" s="59">
        <v>94948</v>
      </c>
      <c r="G497" s="59">
        <v>23</v>
      </c>
      <c r="H497" s="63" t="s">
        <v>97</v>
      </c>
      <c r="I497" s="59">
        <v>116149</v>
      </c>
      <c r="J497" s="63" t="s">
        <v>103</v>
      </c>
      <c r="K497" s="73">
        <v>1712442.1</v>
      </c>
      <c r="L497" s="154">
        <v>24</v>
      </c>
      <c r="M49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7" s="89" t="str">
        <f>CONCATENATE("F","$",Таблица_основная[[#This Row],[Первая строка массива]])</f>
        <v>F$750</v>
      </c>
      <c r="O49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497" s="90">
        <v>750</v>
      </c>
      <c r="Q497" s="90">
        <f>Таблица_основная[[#This Row],[Первая строка массива]]+43</f>
        <v>793</v>
      </c>
    </row>
    <row r="498" spans="1:17" ht="15.75" x14ac:dyDescent="0.25">
      <c r="A498" s="90">
        <v>278</v>
      </c>
      <c r="B498" s="90">
        <v>497</v>
      </c>
      <c r="C498" s="53" t="s">
        <v>13</v>
      </c>
      <c r="D498" s="54" t="s">
        <v>156</v>
      </c>
      <c r="E498" s="55">
        <v>44562</v>
      </c>
      <c r="F498" s="146">
        <v>0.3</v>
      </c>
      <c r="G498" s="59">
        <v>2</v>
      </c>
      <c r="H498" s="63" t="s">
        <v>97</v>
      </c>
      <c r="I498" s="146">
        <v>0.2</v>
      </c>
      <c r="J498" s="63" t="s">
        <v>103</v>
      </c>
      <c r="K498" s="67">
        <v>2E-3</v>
      </c>
      <c r="L498" s="155">
        <v>24</v>
      </c>
      <c r="M4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498" s="89" t="str">
        <f>CONCATENATE("F","$",Таблица_основная[[#This Row],[Первая строка массива]])</f>
        <v>F$266</v>
      </c>
      <c r="O49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498" s="90">
        <v>266</v>
      </c>
      <c r="Q498" s="90">
        <f>Таблица_основная[[#This Row],[Первая строка массива]]+43</f>
        <v>309</v>
      </c>
    </row>
    <row r="499" spans="1:17" ht="15.75" x14ac:dyDescent="0.25">
      <c r="A499" s="90">
        <v>14</v>
      </c>
      <c r="B499" s="90">
        <v>498</v>
      </c>
      <c r="C499" s="53" t="s">
        <v>13</v>
      </c>
      <c r="D499" s="54" t="s">
        <v>165</v>
      </c>
      <c r="E499" s="55">
        <v>44562</v>
      </c>
      <c r="F499" s="59">
        <v>74</v>
      </c>
      <c r="G499" s="59">
        <v>24</v>
      </c>
      <c r="H499" s="63" t="s">
        <v>97</v>
      </c>
      <c r="I499" s="59">
        <v>154.69999999999999</v>
      </c>
      <c r="J499" s="63" t="s">
        <v>103</v>
      </c>
      <c r="K499" s="74">
        <v>2237.9</v>
      </c>
      <c r="L499" s="154">
        <v>24</v>
      </c>
      <c r="M49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499" s="89" t="str">
        <f>CONCATENATE("F","$",Таблица_основная[[#This Row],[Первая строка массива]])</f>
        <v>F$2</v>
      </c>
      <c r="O49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499" s="90">
        <v>2</v>
      </c>
      <c r="Q499" s="90">
        <f>Таблица_основная[[#This Row],[Первая строка массива]]+43</f>
        <v>45</v>
      </c>
    </row>
    <row r="500" spans="1:17" ht="15.75" x14ac:dyDescent="0.25">
      <c r="A500" s="90">
        <v>806</v>
      </c>
      <c r="B500" s="90">
        <v>499</v>
      </c>
      <c r="C500" s="53" t="s">
        <v>13</v>
      </c>
      <c r="D500" s="54" t="s">
        <v>166</v>
      </c>
      <c r="E500" s="55">
        <v>44562</v>
      </c>
      <c r="F500" s="56">
        <v>1084</v>
      </c>
      <c r="G500" s="59">
        <v>27</v>
      </c>
      <c r="H500" s="63" t="s">
        <v>97</v>
      </c>
      <c r="I500" s="56">
        <v>3901.3</v>
      </c>
      <c r="J500" s="63" t="s">
        <v>103</v>
      </c>
      <c r="K500" s="74">
        <v>44096.6</v>
      </c>
      <c r="L500" s="154">
        <v>24</v>
      </c>
      <c r="M50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0" s="89" t="str">
        <f>CONCATENATE("F","$",Таблица_основная[[#This Row],[Первая строка массива]])</f>
        <v>F$794</v>
      </c>
      <c r="O50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500" s="90">
        <v>794</v>
      </c>
      <c r="Q500" s="90">
        <f>Таблица_основная[[#This Row],[Первая строка массива]]+43</f>
        <v>837</v>
      </c>
    </row>
    <row r="501" spans="1:17" ht="15.75" x14ac:dyDescent="0.25">
      <c r="A501" s="90">
        <v>58</v>
      </c>
      <c r="B501" s="90">
        <v>500</v>
      </c>
      <c r="C501" s="53" t="s">
        <v>13</v>
      </c>
      <c r="D501" s="54" t="s">
        <v>157</v>
      </c>
      <c r="E501" s="55">
        <v>44562</v>
      </c>
      <c r="F501" s="56">
        <v>1184</v>
      </c>
      <c r="G501" s="59">
        <v>27</v>
      </c>
      <c r="H501" s="63" t="s">
        <v>97</v>
      </c>
      <c r="I501" s="56">
        <v>4080.4</v>
      </c>
      <c r="J501" s="63" t="s">
        <v>103</v>
      </c>
      <c r="K501" s="68">
        <v>46569.599999999999</v>
      </c>
      <c r="L501" s="155">
        <v>24</v>
      </c>
      <c r="M5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1" s="89" t="str">
        <f>CONCATENATE("F","$",Таблица_основная[[#This Row],[Первая строка массива]])</f>
        <v>F$46</v>
      </c>
      <c r="O50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501" s="90">
        <v>46</v>
      </c>
      <c r="Q501" s="90">
        <f>Таблица_основная[[#This Row],[Первая строка массива]]+43</f>
        <v>89</v>
      </c>
    </row>
    <row r="502" spans="1:17" ht="15.75" x14ac:dyDescent="0.25">
      <c r="A502" s="90">
        <v>410</v>
      </c>
      <c r="B502" s="90">
        <v>501</v>
      </c>
      <c r="C502" s="53" t="s">
        <v>13</v>
      </c>
      <c r="D502" s="54" t="s">
        <v>71</v>
      </c>
      <c r="E502" s="55">
        <v>44562</v>
      </c>
      <c r="F502" s="57">
        <v>12.5</v>
      </c>
      <c r="G502" s="59">
        <v>34</v>
      </c>
      <c r="H502" s="63" t="s">
        <v>97</v>
      </c>
      <c r="I502" s="57">
        <v>35.1</v>
      </c>
      <c r="J502" s="63" t="s">
        <v>103</v>
      </c>
      <c r="K502" s="67">
        <v>27.2</v>
      </c>
      <c r="L502" s="155">
        <v>24</v>
      </c>
      <c r="M5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2" s="89" t="str">
        <f>CONCATENATE("F","$",Таблица_основная[[#This Row],[Первая строка массива]])</f>
        <v>F$398</v>
      </c>
      <c r="O50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502" s="90">
        <v>398</v>
      </c>
      <c r="Q502" s="90">
        <f>Таблица_основная[[#This Row],[Первая строка массива]]+43</f>
        <v>441</v>
      </c>
    </row>
    <row r="503" spans="1:17" ht="15.75" x14ac:dyDescent="0.25">
      <c r="A503" s="90">
        <v>322</v>
      </c>
      <c r="B503" s="90">
        <v>502</v>
      </c>
      <c r="C503" s="53" t="s">
        <v>13</v>
      </c>
      <c r="D503" s="54" t="s">
        <v>158</v>
      </c>
      <c r="E503" s="55">
        <v>44562</v>
      </c>
      <c r="F503" s="56">
        <v>160</v>
      </c>
      <c r="G503" s="59">
        <v>23</v>
      </c>
      <c r="H503" s="63" t="s">
        <v>97</v>
      </c>
      <c r="I503" s="56">
        <v>225.2</v>
      </c>
      <c r="J503" s="63" t="s">
        <v>103</v>
      </c>
      <c r="K503" s="67">
        <v>2573.6</v>
      </c>
      <c r="L503" s="155">
        <v>24</v>
      </c>
      <c r="M5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3" s="89" t="str">
        <f>CONCATENATE("F","$",Таблица_основная[[#This Row],[Первая строка массива]])</f>
        <v>F$310</v>
      </c>
      <c r="O50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503" s="90">
        <v>310</v>
      </c>
      <c r="Q503" s="90">
        <f>Таблица_основная[[#This Row],[Первая строка массива]]+43</f>
        <v>353</v>
      </c>
    </row>
    <row r="504" spans="1:17" ht="15.75" x14ac:dyDescent="0.25">
      <c r="A504" s="90">
        <v>146</v>
      </c>
      <c r="B504" s="90">
        <v>503</v>
      </c>
      <c r="C504" s="53" t="s">
        <v>13</v>
      </c>
      <c r="D504" s="144" t="s">
        <v>85</v>
      </c>
      <c r="E504" s="55">
        <v>44562</v>
      </c>
      <c r="F504" s="137">
        <v>0.67</v>
      </c>
      <c r="G504" s="90">
        <v>15</v>
      </c>
      <c r="H504" s="63" t="s">
        <v>97</v>
      </c>
      <c r="I504" s="147">
        <v>0</v>
      </c>
      <c r="J504" s="63" t="s">
        <v>103</v>
      </c>
      <c r="K504" s="140" t="s">
        <v>178</v>
      </c>
      <c r="L504" s="156">
        <v>24</v>
      </c>
      <c r="M5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4" s="89" t="str">
        <f>CONCATENATE("F","$",Таблица_основная[[#This Row],[Первая строка массива]])</f>
        <v>F$134</v>
      </c>
      <c r="O50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504" s="90">
        <v>134</v>
      </c>
      <c r="Q504" s="90">
        <f>Таблица_основная[[#This Row],[Первая строка массива]]+43</f>
        <v>177</v>
      </c>
    </row>
    <row r="505" spans="1:17" ht="15.75" x14ac:dyDescent="0.25">
      <c r="A505" s="90">
        <v>542</v>
      </c>
      <c r="B505" s="90">
        <v>504</v>
      </c>
      <c r="C505" s="53" t="s">
        <v>13</v>
      </c>
      <c r="D505" s="144" t="s">
        <v>86</v>
      </c>
      <c r="E505" s="55">
        <v>44562</v>
      </c>
      <c r="F505" s="147">
        <v>29</v>
      </c>
      <c r="G505" s="90">
        <v>8</v>
      </c>
      <c r="H505" s="63" t="s">
        <v>97</v>
      </c>
      <c r="I505" s="150">
        <v>25.4</v>
      </c>
      <c r="J505" s="63" t="s">
        <v>103</v>
      </c>
      <c r="K505" s="67" t="s">
        <v>178</v>
      </c>
      <c r="L505" s="155">
        <v>24</v>
      </c>
      <c r="M5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5" s="89" t="str">
        <f>CONCATENATE("F","$",Таблица_основная[[#This Row],[Первая строка массива]])</f>
        <v>F$530</v>
      </c>
      <c r="O50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505" s="90">
        <v>530</v>
      </c>
      <c r="Q505" s="90">
        <f>Таблица_основная[[#This Row],[Первая строка массива]]+43</f>
        <v>573</v>
      </c>
    </row>
    <row r="506" spans="1:17" ht="15.75" x14ac:dyDescent="0.25">
      <c r="A506" s="90">
        <v>586</v>
      </c>
      <c r="B506" s="90">
        <v>505</v>
      </c>
      <c r="C506" s="53" t="s">
        <v>13</v>
      </c>
      <c r="D506" s="144" t="s">
        <v>159</v>
      </c>
      <c r="E506" s="55">
        <v>44562</v>
      </c>
      <c r="F506" s="147">
        <v>63</v>
      </c>
      <c r="G506" s="90">
        <v>13</v>
      </c>
      <c r="H506" s="63" t="s">
        <v>97</v>
      </c>
      <c r="I506" s="150">
        <v>62.9</v>
      </c>
      <c r="J506" s="63" t="s">
        <v>103</v>
      </c>
      <c r="K506" s="67" t="s">
        <v>178</v>
      </c>
      <c r="L506" s="155">
        <v>24</v>
      </c>
      <c r="M5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6" s="89" t="str">
        <f>CONCATENATE("F","$",Таблица_основная[[#This Row],[Первая строка массива]])</f>
        <v>F$574</v>
      </c>
      <c r="O50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06" s="90">
        <v>574</v>
      </c>
      <c r="Q506" s="90">
        <f>Таблица_основная[[#This Row],[Первая строка массива]]+43</f>
        <v>617</v>
      </c>
    </row>
    <row r="507" spans="1:17" ht="15.75" x14ac:dyDescent="0.25">
      <c r="A507" s="90">
        <v>674</v>
      </c>
      <c r="B507" s="90">
        <v>506</v>
      </c>
      <c r="C507" s="53" t="s">
        <v>13</v>
      </c>
      <c r="D507" s="144" t="s">
        <v>89</v>
      </c>
      <c r="E507" s="55">
        <v>44562</v>
      </c>
      <c r="F507" s="147">
        <v>23</v>
      </c>
      <c r="G507" s="90">
        <v>17</v>
      </c>
      <c r="H507" s="63" t="s">
        <v>97</v>
      </c>
      <c r="I507" s="150">
        <v>32.1</v>
      </c>
      <c r="J507" s="63" t="s">
        <v>103</v>
      </c>
      <c r="K507" s="67">
        <v>35.9</v>
      </c>
      <c r="L507" s="155">
        <v>24</v>
      </c>
      <c r="M5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7" s="89" t="str">
        <f>CONCATENATE("F","$",Таблица_основная[[#This Row],[Первая строка массива]])</f>
        <v>F$662</v>
      </c>
      <c r="O50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07" s="90">
        <v>662</v>
      </c>
      <c r="Q507" s="90">
        <f>Таблица_основная[[#This Row],[Первая строка массива]]+43</f>
        <v>705</v>
      </c>
    </row>
    <row r="508" spans="1:17" ht="15.75" x14ac:dyDescent="0.25">
      <c r="A508" s="90">
        <v>630</v>
      </c>
      <c r="B508" s="90">
        <v>507</v>
      </c>
      <c r="C508" s="53" t="s">
        <v>13</v>
      </c>
      <c r="D508" s="91" t="s">
        <v>90</v>
      </c>
      <c r="E508" s="55">
        <v>44562</v>
      </c>
      <c r="F508" s="137">
        <v>11</v>
      </c>
      <c r="G508" s="90">
        <v>13</v>
      </c>
      <c r="H508" s="63" t="s">
        <v>97</v>
      </c>
      <c r="I508" s="93">
        <v>13.7</v>
      </c>
      <c r="J508" s="63" t="s">
        <v>103</v>
      </c>
      <c r="K508" s="67">
        <v>42.8</v>
      </c>
      <c r="L508" s="155">
        <v>24</v>
      </c>
      <c r="M5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08" s="89" t="str">
        <f>CONCATENATE("F","$",Таблица_основная[[#This Row],[Первая строка массива]])</f>
        <v>F$618</v>
      </c>
      <c r="O50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08" s="90">
        <v>618</v>
      </c>
      <c r="Q508" s="90">
        <f>Таблица_основная[[#This Row],[Первая строка массива]]+43</f>
        <v>661</v>
      </c>
    </row>
    <row r="509" spans="1:17" ht="15.75" x14ac:dyDescent="0.25">
      <c r="A509" s="90">
        <v>718</v>
      </c>
      <c r="B509" s="90">
        <v>508</v>
      </c>
      <c r="C509" s="53" t="s">
        <v>13</v>
      </c>
      <c r="D509" s="91" t="s">
        <v>160</v>
      </c>
      <c r="E509" s="55">
        <v>44562</v>
      </c>
      <c r="F509" s="137">
        <v>0.2</v>
      </c>
      <c r="G509" s="90">
        <v>7</v>
      </c>
      <c r="H509" s="63" t="s">
        <v>97</v>
      </c>
      <c r="I509" s="93">
        <v>0</v>
      </c>
      <c r="J509" s="63" t="s">
        <v>103</v>
      </c>
      <c r="K509" s="140" t="s">
        <v>178</v>
      </c>
      <c r="L509" s="156">
        <v>24</v>
      </c>
      <c r="M5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09" s="89" t="str">
        <f>CONCATENATE("F","$",Таблица_основная[[#This Row],[Первая строка массива]])</f>
        <v>F$706</v>
      </c>
      <c r="O50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09" s="90">
        <v>706</v>
      </c>
      <c r="Q509" s="90">
        <f>Таблица_основная[[#This Row],[Первая строка массива]]+43</f>
        <v>749</v>
      </c>
    </row>
    <row r="510" spans="1:17" ht="15.75" x14ac:dyDescent="0.25">
      <c r="A510" s="90">
        <v>454</v>
      </c>
      <c r="B510" s="90">
        <v>509</v>
      </c>
      <c r="C510" s="53" t="s">
        <v>13</v>
      </c>
      <c r="D510" s="91" t="s">
        <v>161</v>
      </c>
      <c r="E510" s="55">
        <v>44562</v>
      </c>
      <c r="F510" s="95">
        <v>0.3</v>
      </c>
      <c r="G510" s="90">
        <v>3</v>
      </c>
      <c r="H510" s="63" t="s">
        <v>97</v>
      </c>
      <c r="I510" s="93">
        <v>0.2</v>
      </c>
      <c r="J510" s="63" t="s">
        <v>103</v>
      </c>
      <c r="K510" s="67" t="s">
        <v>178</v>
      </c>
      <c r="L510" s="155">
        <v>24</v>
      </c>
      <c r="M5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0" s="89" t="str">
        <f>CONCATENATE("F","$",Таблица_основная[[#This Row],[Первая строка массива]])</f>
        <v>F$442</v>
      </c>
      <c r="O51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10" s="90">
        <v>442</v>
      </c>
      <c r="Q510" s="90">
        <f>Таблица_основная[[#This Row],[Первая строка массива]]+43</f>
        <v>485</v>
      </c>
    </row>
    <row r="511" spans="1:17" ht="15.75" x14ac:dyDescent="0.25">
      <c r="A511" s="90">
        <v>498</v>
      </c>
      <c r="B511" s="90">
        <v>510</v>
      </c>
      <c r="C511" s="53" t="s">
        <v>13</v>
      </c>
      <c r="D511" s="91" t="s">
        <v>94</v>
      </c>
      <c r="E511" s="55">
        <v>44562</v>
      </c>
      <c r="F511" s="95">
        <v>1.3</v>
      </c>
      <c r="G511" s="90">
        <v>5</v>
      </c>
      <c r="H511" s="63" t="s">
        <v>97</v>
      </c>
      <c r="I511" s="95">
        <v>0.6</v>
      </c>
      <c r="J511" s="63" t="s">
        <v>103</v>
      </c>
      <c r="K511" s="67">
        <v>0.2</v>
      </c>
      <c r="L511" s="155">
        <v>24</v>
      </c>
      <c r="M5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11" s="89" t="str">
        <f>CONCATENATE("F","$",Таблица_основная[[#This Row],[Первая строка массива]])</f>
        <v>F$486</v>
      </c>
      <c r="O51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11" s="90">
        <v>486</v>
      </c>
      <c r="Q511" s="90">
        <f>Таблица_основная[[#This Row],[Первая строка массива]]+43</f>
        <v>529</v>
      </c>
    </row>
    <row r="512" spans="1:17" ht="15.75" x14ac:dyDescent="0.25">
      <c r="A512" s="90">
        <v>366</v>
      </c>
      <c r="B512" s="90">
        <v>511</v>
      </c>
      <c r="C512" s="53" t="s">
        <v>13</v>
      </c>
      <c r="D512" s="59" t="s">
        <v>162</v>
      </c>
      <c r="E512" s="55">
        <v>44562</v>
      </c>
      <c r="F512" s="146">
        <v>1.7</v>
      </c>
      <c r="G512" s="59">
        <v>12</v>
      </c>
      <c r="H512" s="63" t="s">
        <v>97</v>
      </c>
      <c r="I512" s="59">
        <v>1.9</v>
      </c>
      <c r="J512" s="63" t="s">
        <v>103</v>
      </c>
      <c r="K512" s="67">
        <v>1.5</v>
      </c>
      <c r="L512" s="155">
        <v>24</v>
      </c>
      <c r="M5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2" s="89" t="str">
        <f>CONCATENATE("F","$",Таблица_основная[[#This Row],[Первая строка массива]])</f>
        <v>F$354</v>
      </c>
      <c r="O51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12" s="90">
        <v>354</v>
      </c>
      <c r="Q512" s="90">
        <f>Таблица_основная[[#This Row],[Первая строка массива]]+43</f>
        <v>397</v>
      </c>
    </row>
    <row r="513" spans="1:17" ht="15.75" x14ac:dyDescent="0.25">
      <c r="A513" s="90">
        <v>102</v>
      </c>
      <c r="B513" s="90">
        <v>512</v>
      </c>
      <c r="C513" s="53" t="s">
        <v>13</v>
      </c>
      <c r="D513" s="59" t="s">
        <v>83</v>
      </c>
      <c r="E513" s="55">
        <v>44562</v>
      </c>
      <c r="F513" s="92">
        <v>1</v>
      </c>
      <c r="G513" s="96">
        <v>5</v>
      </c>
      <c r="H513" s="63" t="s">
        <v>97</v>
      </c>
      <c r="I513" s="92">
        <v>1.1000000000000001</v>
      </c>
      <c r="J513" s="63" t="s">
        <v>103</v>
      </c>
      <c r="K513" s="67">
        <v>30.3</v>
      </c>
      <c r="L513" s="155">
        <v>24</v>
      </c>
      <c r="M5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3" s="89" t="str">
        <f>CONCATENATE("F","$",Таблица_основная[[#This Row],[Первая строка массива]])</f>
        <v>F$90</v>
      </c>
      <c r="O51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13" s="90">
        <v>90</v>
      </c>
      <c r="Q513" s="90">
        <f>Таблица_основная[[#This Row],[Первая строка массива]]+43</f>
        <v>133</v>
      </c>
    </row>
    <row r="514" spans="1:17" ht="15.75" x14ac:dyDescent="0.25">
      <c r="A514" s="90">
        <v>190</v>
      </c>
      <c r="B514" s="90">
        <v>513</v>
      </c>
      <c r="C514" s="53" t="s">
        <v>13</v>
      </c>
      <c r="D514" s="59" t="s">
        <v>163</v>
      </c>
      <c r="E514" s="55">
        <v>44562</v>
      </c>
      <c r="F514" s="94">
        <v>94.9</v>
      </c>
      <c r="G514" s="96">
        <v>6</v>
      </c>
      <c r="H514" s="63" t="s">
        <v>97</v>
      </c>
      <c r="I514" s="94">
        <v>99.2</v>
      </c>
      <c r="J514" s="63" t="s">
        <v>103</v>
      </c>
      <c r="K514" s="67" t="s">
        <v>178</v>
      </c>
      <c r="L514" s="155">
        <v>24</v>
      </c>
      <c r="M5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4" s="89" t="str">
        <f>CONCATENATE("F","$",Таблица_основная[[#This Row],[Первая строка массива]])</f>
        <v>F$178</v>
      </c>
      <c r="O51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14" s="90">
        <v>178</v>
      </c>
      <c r="Q514" s="90">
        <f>Таблица_основная[[#This Row],[Первая строка массива]]+43</f>
        <v>221</v>
      </c>
    </row>
    <row r="515" spans="1:17" ht="15.75" x14ac:dyDescent="0.25">
      <c r="A515" s="90">
        <v>1070</v>
      </c>
      <c r="B515" s="90">
        <v>514</v>
      </c>
      <c r="C515" s="53" t="s">
        <v>13</v>
      </c>
      <c r="D515" s="59" t="s">
        <v>155</v>
      </c>
      <c r="E515" s="55">
        <v>44927</v>
      </c>
      <c r="F515" s="59">
        <v>26</v>
      </c>
      <c r="G515" s="59">
        <v>7</v>
      </c>
      <c r="H515" s="63" t="s">
        <v>98</v>
      </c>
      <c r="I515" s="59">
        <v>24</v>
      </c>
      <c r="J515" s="63" t="s">
        <v>104</v>
      </c>
      <c r="K515" s="69">
        <v>209.5</v>
      </c>
      <c r="L515" s="154">
        <v>25</v>
      </c>
      <c r="M515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515" s="89" t="str">
        <f>CONCATENATE("F","$",Таблица_основная[[#This Row],[Первая строка массива]])</f>
        <v>F$1058</v>
      </c>
      <c r="O51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15" s="90">
        <v>1058</v>
      </c>
      <c r="Q515" s="90">
        <f>Таблица_основная[[#This Row],[Первая строка массива]]+43</f>
        <v>1101</v>
      </c>
    </row>
    <row r="516" spans="1:17" ht="15.75" x14ac:dyDescent="0.25">
      <c r="A516" s="90">
        <v>1598</v>
      </c>
      <c r="B516" s="90">
        <v>515</v>
      </c>
      <c r="C516" s="53" t="s">
        <v>13</v>
      </c>
      <c r="D516" s="59" t="s">
        <v>164</v>
      </c>
      <c r="E516" s="55">
        <v>44927</v>
      </c>
      <c r="F516" s="59">
        <v>95913</v>
      </c>
      <c r="G516" s="59">
        <v>24</v>
      </c>
      <c r="H516" s="63" t="s">
        <v>98</v>
      </c>
      <c r="I516" s="59">
        <v>131655.9</v>
      </c>
      <c r="J516" s="63" t="s">
        <v>104</v>
      </c>
      <c r="K516" s="71">
        <v>1645476.7</v>
      </c>
      <c r="L516" s="155">
        <v>25</v>
      </c>
      <c r="M51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6" s="89" t="str">
        <f>CONCATENATE("F","$",Таблица_основная[[#This Row],[Первая строка массива]])</f>
        <v>F$1586</v>
      </c>
      <c r="O51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516" s="90">
        <v>1586</v>
      </c>
      <c r="Q516" s="90">
        <f>Таблица_основная[[#This Row],[Первая строка массива]]+43</f>
        <v>1629</v>
      </c>
    </row>
    <row r="517" spans="1:17" ht="15.75" x14ac:dyDescent="0.25">
      <c r="A517" s="90">
        <v>1114</v>
      </c>
      <c r="B517" s="90">
        <v>516</v>
      </c>
      <c r="C517" s="53" t="s">
        <v>13</v>
      </c>
      <c r="D517" s="59" t="s">
        <v>156</v>
      </c>
      <c r="E517" s="55">
        <v>44927</v>
      </c>
      <c r="F517" s="146">
        <v>0.3</v>
      </c>
      <c r="G517" s="59">
        <v>2</v>
      </c>
      <c r="H517" s="63" t="s">
        <v>98</v>
      </c>
      <c r="I517" s="146">
        <v>0.2</v>
      </c>
      <c r="J517" s="63" t="s">
        <v>104</v>
      </c>
      <c r="K517" s="66">
        <v>1E-3</v>
      </c>
      <c r="L517" s="154">
        <v>25</v>
      </c>
      <c r="M51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517" s="89" t="str">
        <f>CONCATENATE("F","$",Таблица_основная[[#This Row],[Первая строка массива]])</f>
        <v>F$1102</v>
      </c>
      <c r="O51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517" s="90">
        <v>1102</v>
      </c>
      <c r="Q517" s="90">
        <f>Таблица_основная[[#This Row],[Первая строка массива]]+43</f>
        <v>1145</v>
      </c>
    </row>
    <row r="518" spans="1:17" ht="15.75" x14ac:dyDescent="0.25">
      <c r="A518" s="90">
        <v>850</v>
      </c>
      <c r="B518" s="90">
        <v>517</v>
      </c>
      <c r="C518" s="53" t="s">
        <v>13</v>
      </c>
      <c r="D518" s="54" t="s">
        <v>165</v>
      </c>
      <c r="E518" s="55">
        <v>44927</v>
      </c>
      <c r="F518" s="56">
        <v>69</v>
      </c>
      <c r="G518" s="59">
        <v>22</v>
      </c>
      <c r="H518" s="63" t="s">
        <v>98</v>
      </c>
      <c r="I518" s="59">
        <v>147.19999999999999</v>
      </c>
      <c r="J518" s="63" t="s">
        <v>104</v>
      </c>
      <c r="K518" s="70">
        <v>2015</v>
      </c>
      <c r="L518" s="154">
        <v>25</v>
      </c>
      <c r="M51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8" s="89" t="str">
        <f>CONCATENATE("F","$",Таблица_основная[[#This Row],[Первая строка массива]])</f>
        <v>F$838</v>
      </c>
      <c r="O51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518" s="90">
        <v>838</v>
      </c>
      <c r="Q518" s="90">
        <f>Таблица_основная[[#This Row],[Первая строка массива]]+43</f>
        <v>881</v>
      </c>
    </row>
    <row r="519" spans="1:17" ht="15.75" x14ac:dyDescent="0.25">
      <c r="A519" s="90">
        <v>1642</v>
      </c>
      <c r="B519" s="90">
        <v>518</v>
      </c>
      <c r="C519" s="53" t="s">
        <v>13</v>
      </c>
      <c r="D519" s="54" t="s">
        <v>166</v>
      </c>
      <c r="E519" s="55">
        <v>44927</v>
      </c>
      <c r="F519" s="59">
        <v>1191</v>
      </c>
      <c r="G519" s="59">
        <v>27</v>
      </c>
      <c r="H519" s="63" t="s">
        <v>98</v>
      </c>
      <c r="I519" s="59">
        <v>4235.8999999999996</v>
      </c>
      <c r="J519" s="63" t="s">
        <v>104</v>
      </c>
      <c r="K519" s="70">
        <v>45809.4</v>
      </c>
      <c r="L519" s="154">
        <v>25</v>
      </c>
      <c r="M51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19" s="89" t="str">
        <f>CONCATENATE("F","$",Таблица_основная[[#This Row],[Первая строка массива]])</f>
        <v>F$1630</v>
      </c>
      <c r="O51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519" s="90">
        <v>1630</v>
      </c>
      <c r="Q519" s="90">
        <f>Таблица_основная[[#This Row],[Первая строка массива]]+43</f>
        <v>1673</v>
      </c>
    </row>
    <row r="520" spans="1:17" ht="15.75" x14ac:dyDescent="0.25">
      <c r="A520" s="90">
        <v>894</v>
      </c>
      <c r="B520" s="90">
        <v>519</v>
      </c>
      <c r="C520" s="53" t="s">
        <v>13</v>
      </c>
      <c r="D520" s="54" t="s">
        <v>157</v>
      </c>
      <c r="E520" s="55">
        <v>44927</v>
      </c>
      <c r="F520" s="59">
        <v>1286</v>
      </c>
      <c r="G520" s="59">
        <v>27</v>
      </c>
      <c r="H520" s="63" t="s">
        <v>98</v>
      </c>
      <c r="I520" s="59">
        <v>4407.1000000000004</v>
      </c>
      <c r="J520" s="63" t="s">
        <v>104</v>
      </c>
      <c r="K520" s="67">
        <v>48033.8</v>
      </c>
      <c r="L520" s="155">
        <v>25</v>
      </c>
      <c r="M5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0" s="89" t="str">
        <f>CONCATENATE("F","$",Таблица_основная[[#This Row],[Первая строка массива]])</f>
        <v>F$882</v>
      </c>
      <c r="O52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520" s="90">
        <v>882</v>
      </c>
      <c r="Q520" s="90">
        <f>Таблица_основная[[#This Row],[Первая строка массива]]+43</f>
        <v>925</v>
      </c>
    </row>
    <row r="521" spans="1:17" ht="15.75" x14ac:dyDescent="0.25">
      <c r="A521" s="90">
        <v>1246</v>
      </c>
      <c r="B521" s="90">
        <v>520</v>
      </c>
      <c r="C521" s="53" t="s">
        <v>13</v>
      </c>
      <c r="D521" s="54" t="s">
        <v>71</v>
      </c>
      <c r="E521" s="55">
        <v>44927</v>
      </c>
      <c r="F521" s="146">
        <v>13.4</v>
      </c>
      <c r="G521" s="59">
        <v>37</v>
      </c>
      <c r="H521" s="63" t="s">
        <v>98</v>
      </c>
      <c r="I521" s="146">
        <v>33.5</v>
      </c>
      <c r="J521" s="63" t="s">
        <v>104</v>
      </c>
      <c r="K521" s="67">
        <v>29.2</v>
      </c>
      <c r="L521" s="155">
        <v>25</v>
      </c>
      <c r="M5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1" s="89" t="str">
        <f>CONCATENATE("F","$",Таблица_основная[[#This Row],[Первая строка массива]])</f>
        <v>F$1234</v>
      </c>
      <c r="O52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521" s="90">
        <v>1234</v>
      </c>
      <c r="Q521" s="90">
        <f>Таблица_основная[[#This Row],[Первая строка массива]]+43</f>
        <v>1277</v>
      </c>
    </row>
    <row r="522" spans="1:17" ht="15.75" x14ac:dyDescent="0.25">
      <c r="A522" s="90">
        <v>1158</v>
      </c>
      <c r="B522" s="90">
        <v>521</v>
      </c>
      <c r="C522" s="53" t="s">
        <v>13</v>
      </c>
      <c r="D522" s="54" t="s">
        <v>158</v>
      </c>
      <c r="E522" s="55">
        <v>44927</v>
      </c>
      <c r="F522" s="59">
        <v>98</v>
      </c>
      <c r="G522" s="59">
        <v>25</v>
      </c>
      <c r="H522" s="63" t="s">
        <v>98</v>
      </c>
      <c r="I522" s="59">
        <v>183.4</v>
      </c>
      <c r="J522" s="63" t="s">
        <v>104</v>
      </c>
      <c r="K522" s="67">
        <v>2563.9</v>
      </c>
      <c r="L522" s="155">
        <v>25</v>
      </c>
      <c r="M5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2" s="89" t="str">
        <f>CONCATENATE("F","$",Таблица_основная[[#This Row],[Первая строка массива]])</f>
        <v>F$1146</v>
      </c>
      <c r="O52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522" s="90">
        <v>1146</v>
      </c>
      <c r="Q522" s="90">
        <f>Таблица_основная[[#This Row],[Первая строка массива]]+43</f>
        <v>1189</v>
      </c>
    </row>
    <row r="523" spans="1:17" ht="15.75" x14ac:dyDescent="0.25">
      <c r="A523" s="90">
        <v>982</v>
      </c>
      <c r="B523" s="90">
        <v>522</v>
      </c>
      <c r="C523" s="53" t="s">
        <v>13</v>
      </c>
      <c r="D523" s="144" t="s">
        <v>85</v>
      </c>
      <c r="E523" s="55">
        <v>44927</v>
      </c>
      <c r="F523" s="93">
        <v>0.64</v>
      </c>
      <c r="G523" s="90">
        <v>17</v>
      </c>
      <c r="H523" s="63" t="s">
        <v>98</v>
      </c>
      <c r="I523" s="137">
        <v>0</v>
      </c>
      <c r="J523" s="63" t="s">
        <v>104</v>
      </c>
      <c r="K523" s="140" t="s">
        <v>178</v>
      </c>
      <c r="L523" s="156">
        <v>25</v>
      </c>
      <c r="M5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3" s="89" t="str">
        <f>CONCATENATE("F","$",Таблица_основная[[#This Row],[Первая строка массива]])</f>
        <v>F$970</v>
      </c>
      <c r="O52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523" s="90">
        <v>970</v>
      </c>
      <c r="Q523" s="90">
        <f>Таблица_основная[[#This Row],[Первая строка массива]]+43</f>
        <v>1013</v>
      </c>
    </row>
    <row r="524" spans="1:17" ht="15.75" x14ac:dyDescent="0.25">
      <c r="A524" s="90">
        <v>1378</v>
      </c>
      <c r="B524" s="90">
        <v>523</v>
      </c>
      <c r="C524" s="53" t="s">
        <v>13</v>
      </c>
      <c r="D524" s="144" t="s">
        <v>86</v>
      </c>
      <c r="E524" s="55">
        <v>44927</v>
      </c>
      <c r="F524" s="93">
        <v>31</v>
      </c>
      <c r="G524" s="90">
        <v>7</v>
      </c>
      <c r="H524" s="63" t="s">
        <v>98</v>
      </c>
      <c r="I524" s="93">
        <v>28.3</v>
      </c>
      <c r="J524" s="63" t="s">
        <v>104</v>
      </c>
      <c r="K524" s="67" t="s">
        <v>178</v>
      </c>
      <c r="L524" s="155">
        <v>25</v>
      </c>
      <c r="M5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4" s="89" t="str">
        <f>CONCATENATE("F","$",Таблица_основная[[#This Row],[Первая строка массива]])</f>
        <v>F$1366</v>
      </c>
      <c r="O52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524" s="90">
        <v>1366</v>
      </c>
      <c r="Q524" s="90">
        <f>Таблица_основная[[#This Row],[Первая строка массива]]+43</f>
        <v>1409</v>
      </c>
    </row>
    <row r="525" spans="1:17" ht="15.75" x14ac:dyDescent="0.25">
      <c r="A525" s="90">
        <v>1422</v>
      </c>
      <c r="B525" s="90">
        <v>524</v>
      </c>
      <c r="C525" s="53" t="s">
        <v>13</v>
      </c>
      <c r="D525" s="144" t="s">
        <v>159</v>
      </c>
      <c r="E525" s="55">
        <v>44927</v>
      </c>
      <c r="F525" s="93">
        <v>31</v>
      </c>
      <c r="G525" s="90">
        <v>7</v>
      </c>
      <c r="H525" s="63" t="s">
        <v>98</v>
      </c>
      <c r="I525" s="93">
        <v>39.1</v>
      </c>
      <c r="J525" s="63" t="s">
        <v>104</v>
      </c>
      <c r="K525" s="67" t="s">
        <v>178</v>
      </c>
      <c r="L525" s="155">
        <v>25</v>
      </c>
      <c r="M5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5" s="89" t="str">
        <f>CONCATENATE("F","$",Таблица_основная[[#This Row],[Первая строка массива]])</f>
        <v>F$1410</v>
      </c>
      <c r="O52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525" s="90">
        <v>1410</v>
      </c>
      <c r="Q525" s="90">
        <f>Таблица_основная[[#This Row],[Первая строка массива]]+43</f>
        <v>1453</v>
      </c>
    </row>
    <row r="526" spans="1:17" ht="15.75" x14ac:dyDescent="0.25">
      <c r="A526" s="90">
        <v>1510</v>
      </c>
      <c r="B526" s="90">
        <v>525</v>
      </c>
      <c r="C526" s="53" t="s">
        <v>13</v>
      </c>
      <c r="D526" s="144" t="s">
        <v>89</v>
      </c>
      <c r="E526" s="55">
        <v>44927</v>
      </c>
      <c r="F526" s="93">
        <v>33</v>
      </c>
      <c r="G526" s="90">
        <v>19</v>
      </c>
      <c r="H526" s="63" t="s">
        <v>98</v>
      </c>
      <c r="I526" s="93">
        <v>43.2</v>
      </c>
      <c r="J526" s="63" t="s">
        <v>104</v>
      </c>
      <c r="K526" s="67">
        <v>39.299999999999997</v>
      </c>
      <c r="L526" s="155">
        <v>25</v>
      </c>
      <c r="M5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6" s="89" t="str">
        <f>CONCATENATE("F","$",Таблица_основная[[#This Row],[Первая строка массива]])</f>
        <v>F$1498</v>
      </c>
      <c r="O52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526" s="90">
        <v>1498</v>
      </c>
      <c r="Q526" s="90">
        <f>Таблица_основная[[#This Row],[Первая строка массива]]+43</f>
        <v>1541</v>
      </c>
    </row>
    <row r="527" spans="1:17" ht="15.75" x14ac:dyDescent="0.25">
      <c r="A527" s="90">
        <v>1466</v>
      </c>
      <c r="B527" s="90">
        <v>526</v>
      </c>
      <c r="C527" s="53" t="s">
        <v>13</v>
      </c>
      <c r="D527" s="144" t="s">
        <v>90</v>
      </c>
      <c r="E527" s="55">
        <v>44927</v>
      </c>
      <c r="F527" s="93">
        <v>0</v>
      </c>
      <c r="G527" s="90">
        <v>8</v>
      </c>
      <c r="H527" s="63" t="s">
        <v>98</v>
      </c>
      <c r="I527" s="93">
        <v>2.2000000000000002</v>
      </c>
      <c r="J527" s="63" t="s">
        <v>104</v>
      </c>
      <c r="K527" s="67">
        <v>31.5</v>
      </c>
      <c r="L527" s="155">
        <v>25</v>
      </c>
      <c r="M5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527" s="89" t="str">
        <f>CONCATENATE("F","$",Таблица_основная[[#This Row],[Первая строка массива]])</f>
        <v>F$1454</v>
      </c>
      <c r="O52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527" s="90">
        <v>1454</v>
      </c>
      <c r="Q527" s="90">
        <f>Таблица_основная[[#This Row],[Первая строка массива]]+43</f>
        <v>1497</v>
      </c>
    </row>
    <row r="528" spans="1:17" ht="15.75" x14ac:dyDescent="0.25">
      <c r="A528" s="90">
        <v>1554</v>
      </c>
      <c r="B528" s="90">
        <v>527</v>
      </c>
      <c r="C528" s="53" t="s">
        <v>13</v>
      </c>
      <c r="D528" s="144" t="s">
        <v>160</v>
      </c>
      <c r="E528" s="55">
        <v>44927</v>
      </c>
      <c r="F528" s="93">
        <v>0.3</v>
      </c>
      <c r="G528" s="90">
        <v>7</v>
      </c>
      <c r="H528" s="63" t="s">
        <v>98</v>
      </c>
      <c r="I528" s="93">
        <v>0</v>
      </c>
      <c r="J528" s="63" t="s">
        <v>104</v>
      </c>
      <c r="K528" s="140" t="s">
        <v>178</v>
      </c>
      <c r="L528" s="156">
        <v>25</v>
      </c>
      <c r="M5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528" s="89" t="str">
        <f>CONCATENATE("F","$",Таблица_основная[[#This Row],[Первая строка массива]])</f>
        <v>F$1542</v>
      </c>
      <c r="O52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528" s="90">
        <v>1542</v>
      </c>
      <c r="Q528" s="90">
        <f>Таблица_основная[[#This Row],[Первая строка массива]]+43</f>
        <v>1585</v>
      </c>
    </row>
    <row r="529" spans="1:17" ht="15.75" x14ac:dyDescent="0.25">
      <c r="A529" s="90">
        <v>1290</v>
      </c>
      <c r="B529" s="90">
        <v>528</v>
      </c>
      <c r="C529" s="53" t="s">
        <v>13</v>
      </c>
      <c r="D529" s="144" t="s">
        <v>161</v>
      </c>
      <c r="E529" s="55">
        <v>44927</v>
      </c>
      <c r="F529" s="95">
        <v>0.3</v>
      </c>
      <c r="G529" s="90">
        <v>3</v>
      </c>
      <c r="H529" s="63" t="s">
        <v>98</v>
      </c>
      <c r="I529" s="95">
        <v>0.2</v>
      </c>
      <c r="J529" s="63" t="s">
        <v>104</v>
      </c>
      <c r="K529" s="67" t="s">
        <v>178</v>
      </c>
      <c r="L529" s="155">
        <v>25</v>
      </c>
      <c r="M5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29" s="89" t="str">
        <f>CONCATENATE("F","$",Таблица_основная[[#This Row],[Первая строка массива]])</f>
        <v>F$1278</v>
      </c>
      <c r="O52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529" s="90">
        <v>1278</v>
      </c>
      <c r="Q529" s="90">
        <f>Таблица_основная[[#This Row],[Первая строка массива]]+43</f>
        <v>1321</v>
      </c>
    </row>
    <row r="530" spans="1:17" ht="15.75" x14ac:dyDescent="0.25">
      <c r="A530" s="90">
        <v>1334</v>
      </c>
      <c r="B530" s="90">
        <v>529</v>
      </c>
      <c r="C530" s="53" t="s">
        <v>13</v>
      </c>
      <c r="D530" s="144" t="s">
        <v>94</v>
      </c>
      <c r="E530" s="55">
        <v>44927</v>
      </c>
      <c r="F530" s="95">
        <v>0.3</v>
      </c>
      <c r="G530" s="90">
        <v>4</v>
      </c>
      <c r="H530" s="63" t="s">
        <v>98</v>
      </c>
      <c r="I530" s="95">
        <v>0.5</v>
      </c>
      <c r="J530" s="63" t="s">
        <v>104</v>
      </c>
      <c r="K530" s="67">
        <v>0.2</v>
      </c>
      <c r="L530" s="155">
        <v>25</v>
      </c>
      <c r="M5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30" s="89" t="str">
        <f>CONCATENATE("F","$",Таблица_основная[[#This Row],[Первая строка массива]])</f>
        <v>F$1322</v>
      </c>
      <c r="O53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530" s="90">
        <v>1322</v>
      </c>
      <c r="Q530" s="90">
        <f>Таблица_основная[[#This Row],[Первая строка массива]]+43</f>
        <v>1365</v>
      </c>
    </row>
    <row r="531" spans="1:17" ht="15.75" x14ac:dyDescent="0.25">
      <c r="A531" s="90">
        <v>1202</v>
      </c>
      <c r="B531" s="90">
        <v>530</v>
      </c>
      <c r="C531" s="53" t="s">
        <v>13</v>
      </c>
      <c r="D531" s="54" t="s">
        <v>162</v>
      </c>
      <c r="E531" s="55">
        <v>44927</v>
      </c>
      <c r="F531" s="56">
        <v>1</v>
      </c>
      <c r="G531" s="59">
        <v>12</v>
      </c>
      <c r="H531" s="63" t="s">
        <v>98</v>
      </c>
      <c r="I531" s="56">
        <v>1.4</v>
      </c>
      <c r="J531" s="63" t="s">
        <v>104</v>
      </c>
      <c r="K531" s="67">
        <v>1.6</v>
      </c>
      <c r="L531" s="155">
        <v>25</v>
      </c>
      <c r="M5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1" s="89" t="str">
        <f>CONCATENATE("F","$",Таблица_основная[[#This Row],[Первая строка массива]])</f>
        <v>F$1190</v>
      </c>
      <c r="O53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531" s="90">
        <v>1190</v>
      </c>
      <c r="Q531" s="90">
        <f>Таблица_основная[[#This Row],[Первая строка массива]]+43</f>
        <v>1233</v>
      </c>
    </row>
    <row r="532" spans="1:17" ht="15.75" x14ac:dyDescent="0.25">
      <c r="A532" s="90">
        <v>938</v>
      </c>
      <c r="B532" s="90">
        <v>531</v>
      </c>
      <c r="C532" s="53" t="s">
        <v>13</v>
      </c>
      <c r="D532" s="54" t="s">
        <v>83</v>
      </c>
      <c r="E532" s="55">
        <v>44927</v>
      </c>
      <c r="F532" s="149">
        <v>0</v>
      </c>
      <c r="G532" s="96">
        <v>6</v>
      </c>
      <c r="H532" s="63" t="s">
        <v>98</v>
      </c>
      <c r="I532" s="149">
        <v>1.1000000000000001</v>
      </c>
      <c r="J532" s="63" t="s">
        <v>104</v>
      </c>
      <c r="K532" s="67">
        <v>32.1</v>
      </c>
      <c r="L532" s="155">
        <v>25</v>
      </c>
      <c r="M5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532" s="89" t="str">
        <f>CONCATENATE("F","$",Таблица_основная[[#This Row],[Первая строка массива]])</f>
        <v>F$926</v>
      </c>
      <c r="O53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532" s="90">
        <v>926</v>
      </c>
      <c r="Q532" s="90">
        <f>Таблица_основная[[#This Row],[Первая строка массива]]+43</f>
        <v>969</v>
      </c>
    </row>
    <row r="533" spans="1:17" ht="15.75" x14ac:dyDescent="0.25">
      <c r="A533" s="90">
        <v>1026</v>
      </c>
      <c r="B533" s="90">
        <v>532</v>
      </c>
      <c r="C533" s="53" t="s">
        <v>13</v>
      </c>
      <c r="D533" s="54" t="s">
        <v>163</v>
      </c>
      <c r="E533" s="55">
        <v>44927</v>
      </c>
      <c r="F533" s="151">
        <v>95.7</v>
      </c>
      <c r="G533" s="96">
        <v>5</v>
      </c>
      <c r="H533" s="63" t="s">
        <v>98</v>
      </c>
      <c r="I533" s="151">
        <v>99.5</v>
      </c>
      <c r="J533" s="63" t="s">
        <v>104</v>
      </c>
      <c r="K533" s="67" t="s">
        <v>178</v>
      </c>
      <c r="L533" s="155">
        <v>25</v>
      </c>
      <c r="M5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3" s="89" t="str">
        <f>CONCATENATE("F","$",Таблица_основная[[#This Row],[Первая строка массива]])</f>
        <v>F$1014</v>
      </c>
      <c r="O53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533" s="90">
        <v>1014</v>
      </c>
      <c r="Q533" s="90">
        <f>Таблица_основная[[#This Row],[Первая строка массива]]+43</f>
        <v>1057</v>
      </c>
    </row>
    <row r="534" spans="1:17" ht="15.75" x14ac:dyDescent="0.25">
      <c r="A534" s="90">
        <v>235</v>
      </c>
      <c r="B534" s="90">
        <v>533</v>
      </c>
      <c r="C534" s="53" t="s">
        <v>14</v>
      </c>
      <c r="D534" s="54" t="s">
        <v>155</v>
      </c>
      <c r="E534" s="55">
        <v>44562</v>
      </c>
      <c r="F534" s="56">
        <v>17</v>
      </c>
      <c r="G534" s="59">
        <v>16</v>
      </c>
      <c r="H534" s="63" t="s">
        <v>97</v>
      </c>
      <c r="I534" s="56">
        <v>24.3</v>
      </c>
      <c r="J534" s="63" t="s">
        <v>103</v>
      </c>
      <c r="K534" s="72">
        <v>235.1</v>
      </c>
      <c r="L534" s="154">
        <v>12</v>
      </c>
      <c r="M53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4" s="89" t="str">
        <f>CONCATENATE("F","$",Таблица_основная[[#This Row],[Первая строка массива]])</f>
        <v>F$222</v>
      </c>
      <c r="O53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534" s="90">
        <v>222</v>
      </c>
      <c r="Q534" s="90">
        <f>Таблица_основная[[#This Row],[Первая строка массива]]+43</f>
        <v>265</v>
      </c>
    </row>
    <row r="535" spans="1:17" ht="15.75" x14ac:dyDescent="0.25">
      <c r="A535" s="90">
        <v>763</v>
      </c>
      <c r="B535" s="90">
        <v>534</v>
      </c>
      <c r="C535" s="53" t="s">
        <v>14</v>
      </c>
      <c r="D535" s="54" t="s">
        <v>164</v>
      </c>
      <c r="E535" s="55">
        <v>44562</v>
      </c>
      <c r="F535" s="56">
        <v>125923.00000000001</v>
      </c>
      <c r="G535" s="59">
        <v>9</v>
      </c>
      <c r="H535" s="63" t="s">
        <v>97</v>
      </c>
      <c r="I535" s="56">
        <v>116149</v>
      </c>
      <c r="J535" s="63" t="s">
        <v>103</v>
      </c>
      <c r="K535" s="73">
        <v>1712442.1</v>
      </c>
      <c r="L535" s="154">
        <v>12</v>
      </c>
      <c r="M53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5" s="89" t="str">
        <f>CONCATENATE("F","$",Таблица_основная[[#This Row],[Первая строка массива]])</f>
        <v>F$750</v>
      </c>
      <c r="O53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535" s="90">
        <v>750</v>
      </c>
      <c r="Q535" s="90">
        <f>Таблица_основная[[#This Row],[Первая строка массива]]+43</f>
        <v>793</v>
      </c>
    </row>
    <row r="536" spans="1:17" ht="15.75" x14ac:dyDescent="0.25">
      <c r="A536" s="90">
        <v>279</v>
      </c>
      <c r="B536" s="90">
        <v>535</v>
      </c>
      <c r="C536" s="53" t="s">
        <v>14</v>
      </c>
      <c r="D536" s="54" t="s">
        <v>156</v>
      </c>
      <c r="E536" s="55">
        <v>44562</v>
      </c>
      <c r="F536" s="57">
        <v>0.1</v>
      </c>
      <c r="G536" s="59">
        <v>4</v>
      </c>
      <c r="H536" s="63" t="s">
        <v>97</v>
      </c>
      <c r="I536" s="57">
        <v>0.2</v>
      </c>
      <c r="J536" s="63" t="s">
        <v>103</v>
      </c>
      <c r="K536" s="67">
        <v>2E-3</v>
      </c>
      <c r="L536" s="155">
        <v>12</v>
      </c>
      <c r="M5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6" s="89" t="str">
        <f>CONCATENATE("F","$",Таблица_основная[[#This Row],[Первая строка массива]])</f>
        <v>F$266</v>
      </c>
      <c r="O53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536" s="90">
        <v>266</v>
      </c>
      <c r="Q536" s="90">
        <f>Таблица_основная[[#This Row],[Первая строка массива]]+43</f>
        <v>309</v>
      </c>
    </row>
    <row r="537" spans="1:17" ht="15.75" x14ac:dyDescent="0.25">
      <c r="A537" s="90">
        <v>15</v>
      </c>
      <c r="B537" s="90">
        <v>536</v>
      </c>
      <c r="C537" s="53" t="s">
        <v>14</v>
      </c>
      <c r="D537" s="54" t="s">
        <v>165</v>
      </c>
      <c r="E537" s="55">
        <v>44562</v>
      </c>
      <c r="F537" s="56">
        <v>97</v>
      </c>
      <c r="G537" s="59">
        <v>15</v>
      </c>
      <c r="H537" s="63" t="s">
        <v>97</v>
      </c>
      <c r="I537" s="56">
        <v>154.69999999999999</v>
      </c>
      <c r="J537" s="63" t="s">
        <v>103</v>
      </c>
      <c r="K537" s="74">
        <v>2237.9</v>
      </c>
      <c r="L537" s="154">
        <v>12</v>
      </c>
      <c r="M53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7" s="89" t="str">
        <f>CONCATENATE("F","$",Таблица_основная[[#This Row],[Первая строка массива]])</f>
        <v>F$2</v>
      </c>
      <c r="O53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537" s="90">
        <v>2</v>
      </c>
      <c r="Q537" s="90">
        <f>Таблица_основная[[#This Row],[Первая строка массива]]+43</f>
        <v>45</v>
      </c>
    </row>
    <row r="538" spans="1:17" ht="15.75" x14ac:dyDescent="0.25">
      <c r="A538" s="90">
        <v>807</v>
      </c>
      <c r="B538" s="90">
        <v>537</v>
      </c>
      <c r="C538" s="53" t="s">
        <v>14</v>
      </c>
      <c r="D538" s="54" t="s">
        <v>166</v>
      </c>
      <c r="E538" s="55">
        <v>44562</v>
      </c>
      <c r="F538" s="56">
        <v>2638</v>
      </c>
      <c r="G538" s="59">
        <v>10</v>
      </c>
      <c r="H538" s="63" t="s">
        <v>97</v>
      </c>
      <c r="I538" s="56">
        <v>3901.3</v>
      </c>
      <c r="J538" s="63" t="s">
        <v>103</v>
      </c>
      <c r="K538" s="74">
        <v>44096.6</v>
      </c>
      <c r="L538" s="154">
        <v>12</v>
      </c>
      <c r="M53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8" s="89" t="str">
        <f>CONCATENATE("F","$",Таблица_основная[[#This Row],[Первая строка массива]])</f>
        <v>F$794</v>
      </c>
      <c r="O53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538" s="90">
        <v>794</v>
      </c>
      <c r="Q538" s="90">
        <f>Таблица_основная[[#This Row],[Первая строка массива]]+43</f>
        <v>837</v>
      </c>
    </row>
    <row r="539" spans="1:17" ht="15.75" x14ac:dyDescent="0.25">
      <c r="A539" s="90">
        <v>59</v>
      </c>
      <c r="B539" s="90">
        <v>538</v>
      </c>
      <c r="C539" s="53" t="s">
        <v>14</v>
      </c>
      <c r="D539" s="59" t="s">
        <v>157</v>
      </c>
      <c r="E539" s="55">
        <v>44562</v>
      </c>
      <c r="F539" s="59">
        <v>2752</v>
      </c>
      <c r="G539" s="59">
        <v>10</v>
      </c>
      <c r="H539" s="63" t="s">
        <v>97</v>
      </c>
      <c r="I539" s="59">
        <v>4080.4</v>
      </c>
      <c r="J539" s="63" t="s">
        <v>103</v>
      </c>
      <c r="K539" s="68">
        <v>46569.599999999999</v>
      </c>
      <c r="L539" s="155">
        <v>12</v>
      </c>
      <c r="M5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39" s="89" t="str">
        <f>CONCATENATE("F","$",Таблица_основная[[#This Row],[Первая строка массива]])</f>
        <v>F$46</v>
      </c>
      <c r="O53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539" s="90">
        <v>46</v>
      </c>
      <c r="Q539" s="90">
        <f>Таблица_основная[[#This Row],[Первая строка массива]]+43</f>
        <v>89</v>
      </c>
    </row>
    <row r="540" spans="1:17" ht="15.75" x14ac:dyDescent="0.25">
      <c r="A540" s="90">
        <v>411</v>
      </c>
      <c r="B540" s="90">
        <v>539</v>
      </c>
      <c r="C540" s="53" t="s">
        <v>14</v>
      </c>
      <c r="D540" s="59" t="s">
        <v>71</v>
      </c>
      <c r="E540" s="55">
        <v>44562</v>
      </c>
      <c r="F540" s="146">
        <v>21.9</v>
      </c>
      <c r="G540" s="59">
        <v>10</v>
      </c>
      <c r="H540" s="63" t="s">
        <v>97</v>
      </c>
      <c r="I540" s="146">
        <v>35.1</v>
      </c>
      <c r="J540" s="63" t="s">
        <v>103</v>
      </c>
      <c r="K540" s="67">
        <v>27.2</v>
      </c>
      <c r="L540" s="155">
        <v>12</v>
      </c>
      <c r="M5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0" s="89" t="str">
        <f>CONCATENATE("F","$",Таблица_основная[[#This Row],[Первая строка массива]])</f>
        <v>F$398</v>
      </c>
      <c r="O54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540" s="90">
        <v>398</v>
      </c>
      <c r="Q540" s="90">
        <f>Таблица_основная[[#This Row],[Первая строка массива]]+43</f>
        <v>441</v>
      </c>
    </row>
    <row r="541" spans="1:17" ht="15.75" x14ac:dyDescent="0.25">
      <c r="A541" s="90">
        <v>323</v>
      </c>
      <c r="B541" s="90">
        <v>540</v>
      </c>
      <c r="C541" s="53" t="s">
        <v>14</v>
      </c>
      <c r="D541" s="59" t="s">
        <v>158</v>
      </c>
      <c r="E541" s="55">
        <v>44562</v>
      </c>
      <c r="F541" s="59">
        <v>258</v>
      </c>
      <c r="G541" s="59">
        <v>7</v>
      </c>
      <c r="H541" s="63" t="s">
        <v>97</v>
      </c>
      <c r="I541" s="59">
        <v>225.2</v>
      </c>
      <c r="J541" s="63" t="s">
        <v>103</v>
      </c>
      <c r="K541" s="67">
        <v>2573.6</v>
      </c>
      <c r="L541" s="155">
        <v>12</v>
      </c>
      <c r="M5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1" s="89" t="str">
        <f>CONCATENATE("F","$",Таблица_основная[[#This Row],[Первая строка массива]])</f>
        <v>F$310</v>
      </c>
      <c r="O54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541" s="90">
        <v>310</v>
      </c>
      <c r="Q541" s="90">
        <f>Таблица_основная[[#This Row],[Первая строка массива]]+43</f>
        <v>353</v>
      </c>
    </row>
    <row r="542" spans="1:17" ht="15.75" x14ac:dyDescent="0.25">
      <c r="A542" s="90">
        <v>147</v>
      </c>
      <c r="B542" s="90">
        <v>541</v>
      </c>
      <c r="C542" s="53" t="s">
        <v>14</v>
      </c>
      <c r="D542" s="91" t="s">
        <v>85</v>
      </c>
      <c r="E542" s="55">
        <v>44562</v>
      </c>
      <c r="F542" s="137">
        <v>0.75</v>
      </c>
      <c r="G542" s="90">
        <v>8</v>
      </c>
      <c r="H542" s="63" t="s">
        <v>97</v>
      </c>
      <c r="I542" s="137">
        <v>0</v>
      </c>
      <c r="J542" s="63" t="s">
        <v>103</v>
      </c>
      <c r="K542" s="140" t="s">
        <v>178</v>
      </c>
      <c r="L542" s="156">
        <v>12</v>
      </c>
      <c r="M5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2" s="89" t="str">
        <f>CONCATENATE("F","$",Таблица_основная[[#This Row],[Первая строка массива]])</f>
        <v>F$134</v>
      </c>
      <c r="O54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542" s="90">
        <v>134</v>
      </c>
      <c r="Q542" s="90">
        <f>Таблица_основная[[#This Row],[Первая строка массива]]+43</f>
        <v>177</v>
      </c>
    </row>
    <row r="543" spans="1:17" ht="15.75" x14ac:dyDescent="0.25">
      <c r="A543" s="90">
        <v>543</v>
      </c>
      <c r="B543" s="90">
        <v>542</v>
      </c>
      <c r="C543" s="53" t="s">
        <v>14</v>
      </c>
      <c r="D543" s="91" t="s">
        <v>86</v>
      </c>
      <c r="E543" s="55">
        <v>44562</v>
      </c>
      <c r="F543" s="137">
        <v>20</v>
      </c>
      <c r="G543" s="90">
        <v>16</v>
      </c>
      <c r="H543" s="63" t="s">
        <v>97</v>
      </c>
      <c r="I543" s="93">
        <v>25.4</v>
      </c>
      <c r="J543" s="63" t="s">
        <v>103</v>
      </c>
      <c r="K543" s="67" t="s">
        <v>178</v>
      </c>
      <c r="L543" s="155">
        <v>12</v>
      </c>
      <c r="M5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543" s="89" t="str">
        <f>CONCATENATE("F","$",Таблица_основная[[#This Row],[Первая строка массива]])</f>
        <v>F$530</v>
      </c>
      <c r="O54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543" s="90">
        <v>530</v>
      </c>
      <c r="Q543" s="90">
        <f>Таблица_основная[[#This Row],[Первая строка массива]]+43</f>
        <v>573</v>
      </c>
    </row>
    <row r="544" spans="1:17" ht="15.75" x14ac:dyDescent="0.25">
      <c r="A544" s="90">
        <v>587</v>
      </c>
      <c r="B544" s="90">
        <v>543</v>
      </c>
      <c r="C544" s="53" t="s">
        <v>14</v>
      </c>
      <c r="D544" s="91" t="s">
        <v>159</v>
      </c>
      <c r="E544" s="55">
        <v>44562</v>
      </c>
      <c r="F544" s="139">
        <v>49</v>
      </c>
      <c r="G544" s="90">
        <v>19</v>
      </c>
      <c r="H544" s="63" t="s">
        <v>97</v>
      </c>
      <c r="I544" s="58">
        <v>62.9</v>
      </c>
      <c r="J544" s="63" t="s">
        <v>103</v>
      </c>
      <c r="K544" s="67" t="s">
        <v>178</v>
      </c>
      <c r="L544" s="155">
        <v>12</v>
      </c>
      <c r="M5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544" s="89" t="str">
        <f>CONCATENATE("F","$",Таблица_основная[[#This Row],[Первая строка массива]])</f>
        <v>F$574</v>
      </c>
      <c r="O54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44" s="90">
        <v>574</v>
      </c>
      <c r="Q544" s="90">
        <f>Таблица_основная[[#This Row],[Первая строка массива]]+43</f>
        <v>617</v>
      </c>
    </row>
    <row r="545" spans="1:17" ht="15.75" x14ac:dyDescent="0.25">
      <c r="A545" s="90">
        <v>675</v>
      </c>
      <c r="B545" s="90">
        <v>544</v>
      </c>
      <c r="C545" s="53" t="s">
        <v>14</v>
      </c>
      <c r="D545" s="91" t="s">
        <v>89</v>
      </c>
      <c r="E545" s="55">
        <v>44562</v>
      </c>
      <c r="F545" s="137">
        <v>23</v>
      </c>
      <c r="G545" s="90">
        <v>17</v>
      </c>
      <c r="H545" s="63" t="s">
        <v>97</v>
      </c>
      <c r="I545" s="93">
        <v>32.1</v>
      </c>
      <c r="J545" s="63" t="s">
        <v>103</v>
      </c>
      <c r="K545" s="67">
        <v>35.9</v>
      </c>
      <c r="L545" s="155">
        <v>12</v>
      </c>
      <c r="M5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5" s="89" t="str">
        <f>CONCATENATE("F","$",Таблица_основная[[#This Row],[Первая строка массива]])</f>
        <v>F$662</v>
      </c>
      <c r="O54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45" s="90">
        <v>662</v>
      </c>
      <c r="Q545" s="90">
        <f>Таблица_основная[[#This Row],[Первая строка массива]]+43</f>
        <v>705</v>
      </c>
    </row>
    <row r="546" spans="1:17" ht="15.75" x14ac:dyDescent="0.25">
      <c r="A546" s="90">
        <v>631</v>
      </c>
      <c r="B546" s="90">
        <v>545</v>
      </c>
      <c r="C546" s="53" t="s">
        <v>14</v>
      </c>
      <c r="D546" s="91" t="s">
        <v>90</v>
      </c>
      <c r="E546" s="55">
        <v>44562</v>
      </c>
      <c r="F546" s="137">
        <v>18</v>
      </c>
      <c r="G546" s="90">
        <v>7</v>
      </c>
      <c r="H546" s="63" t="s">
        <v>97</v>
      </c>
      <c r="I546" s="93">
        <v>13.7</v>
      </c>
      <c r="J546" s="63" t="s">
        <v>103</v>
      </c>
      <c r="K546" s="67">
        <v>42.8</v>
      </c>
      <c r="L546" s="155">
        <v>12</v>
      </c>
      <c r="M5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46" s="89" t="str">
        <f>CONCATENATE("F","$",Таблица_основная[[#This Row],[Первая строка массива]])</f>
        <v>F$618</v>
      </c>
      <c r="O54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46" s="90">
        <v>618</v>
      </c>
      <c r="Q546" s="90">
        <f>Таблица_основная[[#This Row],[Первая строка массива]]+43</f>
        <v>661</v>
      </c>
    </row>
    <row r="547" spans="1:17" ht="15.75" x14ac:dyDescent="0.25">
      <c r="A547" s="90">
        <v>719</v>
      </c>
      <c r="B547" s="90">
        <v>546</v>
      </c>
      <c r="C547" s="53" t="s">
        <v>14</v>
      </c>
      <c r="D547" s="91" t="s">
        <v>160</v>
      </c>
      <c r="E547" s="55">
        <v>44562</v>
      </c>
      <c r="F547" s="139">
        <v>0.3</v>
      </c>
      <c r="G547" s="90">
        <v>6</v>
      </c>
      <c r="H547" s="63" t="s">
        <v>97</v>
      </c>
      <c r="I547" s="58">
        <v>0</v>
      </c>
      <c r="J547" s="63" t="s">
        <v>103</v>
      </c>
      <c r="K547" s="140" t="s">
        <v>178</v>
      </c>
      <c r="L547" s="156">
        <v>12</v>
      </c>
      <c r="M54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547" s="89" t="str">
        <f>CONCATENATE("F","$",Таблица_основная[[#This Row],[Первая строка массива]])</f>
        <v>F$706</v>
      </c>
      <c r="O54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47" s="90">
        <v>706</v>
      </c>
      <c r="Q547" s="90">
        <f>Таблица_основная[[#This Row],[Первая строка массива]]+43</f>
        <v>749</v>
      </c>
    </row>
    <row r="548" spans="1:17" ht="15.75" x14ac:dyDescent="0.25">
      <c r="A548" s="90">
        <v>455</v>
      </c>
      <c r="B548" s="90">
        <v>547</v>
      </c>
      <c r="C548" s="53" t="s">
        <v>14</v>
      </c>
      <c r="D548" s="91" t="s">
        <v>161</v>
      </c>
      <c r="E548" s="55">
        <v>44562</v>
      </c>
      <c r="F548" s="95">
        <v>0.2</v>
      </c>
      <c r="G548" s="90">
        <v>4</v>
      </c>
      <c r="H548" s="63" t="s">
        <v>97</v>
      </c>
      <c r="I548" s="93">
        <v>0.2</v>
      </c>
      <c r="J548" s="63" t="s">
        <v>103</v>
      </c>
      <c r="K548" s="67" t="s">
        <v>178</v>
      </c>
      <c r="L548" s="155">
        <v>12</v>
      </c>
      <c r="M5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548" s="89" t="str">
        <f>CONCATENATE("F","$",Таблица_основная[[#This Row],[Первая строка массива]])</f>
        <v>F$442</v>
      </c>
      <c r="O54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48" s="90">
        <v>442</v>
      </c>
      <c r="Q548" s="90">
        <f>Таблица_основная[[#This Row],[Первая строка массива]]+43</f>
        <v>485</v>
      </c>
    </row>
    <row r="549" spans="1:17" ht="15.75" x14ac:dyDescent="0.25">
      <c r="A549" s="90">
        <v>499</v>
      </c>
      <c r="B549" s="90">
        <v>548</v>
      </c>
      <c r="C549" s="53" t="s">
        <v>14</v>
      </c>
      <c r="D549" s="144" t="s">
        <v>94</v>
      </c>
      <c r="E549" s="55">
        <v>44562</v>
      </c>
      <c r="F549" s="95">
        <v>0.8</v>
      </c>
      <c r="G549" s="90">
        <v>10</v>
      </c>
      <c r="H549" s="63" t="s">
        <v>97</v>
      </c>
      <c r="I549" s="95">
        <v>0.6</v>
      </c>
      <c r="J549" s="63" t="s">
        <v>103</v>
      </c>
      <c r="K549" s="67">
        <v>0.2</v>
      </c>
      <c r="L549" s="155">
        <v>12</v>
      </c>
      <c r="M5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549" s="89" t="str">
        <f>CONCATENATE("F","$",Таблица_основная[[#This Row],[Первая строка массива]])</f>
        <v>F$486</v>
      </c>
      <c r="O54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49" s="90">
        <v>486</v>
      </c>
      <c r="Q549" s="90">
        <f>Таблица_основная[[#This Row],[Первая строка массива]]+43</f>
        <v>529</v>
      </c>
    </row>
    <row r="550" spans="1:17" ht="15.75" x14ac:dyDescent="0.25">
      <c r="A550" s="90">
        <v>367</v>
      </c>
      <c r="B550" s="90">
        <v>549</v>
      </c>
      <c r="C550" s="53" t="s">
        <v>14</v>
      </c>
      <c r="D550" s="54" t="s">
        <v>162</v>
      </c>
      <c r="E550" s="55">
        <v>44562</v>
      </c>
      <c r="F550" s="146">
        <v>2</v>
      </c>
      <c r="G550" s="59">
        <v>9</v>
      </c>
      <c r="H550" s="63" t="s">
        <v>97</v>
      </c>
      <c r="I550" s="59">
        <v>1.9</v>
      </c>
      <c r="J550" s="63" t="s">
        <v>103</v>
      </c>
      <c r="K550" s="67">
        <v>1.5</v>
      </c>
      <c r="L550" s="155">
        <v>12</v>
      </c>
      <c r="M5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550" s="89" t="str">
        <f>CONCATENATE("F","$",Таблица_основная[[#This Row],[Первая строка массива]])</f>
        <v>F$354</v>
      </c>
      <c r="O55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50" s="90">
        <v>354</v>
      </c>
      <c r="Q550" s="90">
        <f>Таблица_основная[[#This Row],[Первая строка массива]]+43</f>
        <v>397</v>
      </c>
    </row>
    <row r="551" spans="1:17" ht="15.75" x14ac:dyDescent="0.25">
      <c r="A551" s="90">
        <v>103</v>
      </c>
      <c r="B551" s="90">
        <v>550</v>
      </c>
      <c r="C551" s="53" t="s">
        <v>14</v>
      </c>
      <c r="D551" s="54" t="s">
        <v>83</v>
      </c>
      <c r="E551" s="55">
        <v>44562</v>
      </c>
      <c r="F551" s="92">
        <v>1</v>
      </c>
      <c r="G551" s="96">
        <v>5</v>
      </c>
      <c r="H551" s="63" t="s">
        <v>97</v>
      </c>
      <c r="I551" s="92">
        <v>1.1000000000000001</v>
      </c>
      <c r="J551" s="63" t="s">
        <v>103</v>
      </c>
      <c r="K551" s="67">
        <v>30.3</v>
      </c>
      <c r="L551" s="155">
        <v>12</v>
      </c>
      <c r="M5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1" s="89" t="str">
        <f>CONCATENATE("F","$",Таблица_основная[[#This Row],[Первая строка массива]])</f>
        <v>F$90</v>
      </c>
      <c r="O55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51" s="90">
        <v>90</v>
      </c>
      <c r="Q551" s="90">
        <f>Таблица_основная[[#This Row],[Первая строка массива]]+43</f>
        <v>133</v>
      </c>
    </row>
    <row r="552" spans="1:17" ht="15.75" x14ac:dyDescent="0.25">
      <c r="A552" s="90">
        <v>191</v>
      </c>
      <c r="B552" s="90">
        <v>551</v>
      </c>
      <c r="C552" s="53" t="s">
        <v>14</v>
      </c>
      <c r="D552" s="54" t="s">
        <v>163</v>
      </c>
      <c r="E552" s="55">
        <v>44562</v>
      </c>
      <c r="F552" s="94">
        <v>100</v>
      </c>
      <c r="G552" s="96">
        <v>1</v>
      </c>
      <c r="H552" s="63" t="s">
        <v>97</v>
      </c>
      <c r="I552" s="94">
        <v>99.2</v>
      </c>
      <c r="J552" s="63" t="s">
        <v>103</v>
      </c>
      <c r="K552" s="67" t="s">
        <v>178</v>
      </c>
      <c r="L552" s="155">
        <v>12</v>
      </c>
      <c r="M5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552" s="89" t="str">
        <f>CONCATENATE("F","$",Таблица_основная[[#This Row],[Первая строка массива]])</f>
        <v>F$178</v>
      </c>
      <c r="O55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52" s="90">
        <v>178</v>
      </c>
      <c r="Q552" s="90">
        <f>Таблица_основная[[#This Row],[Первая строка массива]]+43</f>
        <v>221</v>
      </c>
    </row>
    <row r="553" spans="1:17" ht="15.75" x14ac:dyDescent="0.25">
      <c r="A553" s="90">
        <v>1071</v>
      </c>
      <c r="B553" s="90">
        <v>552</v>
      </c>
      <c r="C553" s="53" t="s">
        <v>14</v>
      </c>
      <c r="D553" s="54" t="s">
        <v>155</v>
      </c>
      <c r="E553" s="55">
        <v>44927</v>
      </c>
      <c r="F553" s="59">
        <v>17</v>
      </c>
      <c r="G553" s="59">
        <v>15</v>
      </c>
      <c r="H553" s="63" t="s">
        <v>98</v>
      </c>
      <c r="I553" s="59">
        <v>24</v>
      </c>
      <c r="J553" s="63" t="s">
        <v>104</v>
      </c>
      <c r="K553" s="69">
        <v>209.5</v>
      </c>
      <c r="L553" s="154">
        <v>12</v>
      </c>
      <c r="M55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3" s="89" t="str">
        <f>CONCATENATE("F","$",Таблица_основная[[#This Row],[Первая строка массива]])</f>
        <v>F$1058</v>
      </c>
      <c r="O55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53" s="90">
        <v>1058</v>
      </c>
      <c r="Q553" s="90">
        <f>Таблица_основная[[#This Row],[Первая строка массива]]+43</f>
        <v>1101</v>
      </c>
    </row>
    <row r="554" spans="1:17" ht="15.75" x14ac:dyDescent="0.25">
      <c r="A554" s="90">
        <v>1599</v>
      </c>
      <c r="B554" s="90">
        <v>553</v>
      </c>
      <c r="C554" s="53" t="s">
        <v>14</v>
      </c>
      <c r="D554" s="54" t="s">
        <v>164</v>
      </c>
      <c r="E554" s="55">
        <v>44927</v>
      </c>
      <c r="F554" s="59">
        <v>148666</v>
      </c>
      <c r="G554" s="59">
        <v>6</v>
      </c>
      <c r="H554" s="63" t="s">
        <v>98</v>
      </c>
      <c r="I554" s="59">
        <v>131655.9</v>
      </c>
      <c r="J554" s="63" t="s">
        <v>104</v>
      </c>
      <c r="K554" s="71">
        <v>1645476.7</v>
      </c>
      <c r="L554" s="155">
        <v>12</v>
      </c>
      <c r="M55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4" s="89" t="str">
        <f>CONCATENATE("F","$",Таблица_основная[[#This Row],[Первая строка массива]])</f>
        <v>F$1586</v>
      </c>
      <c r="O55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554" s="90">
        <v>1586</v>
      </c>
      <c r="Q554" s="90">
        <f>Таблица_основная[[#This Row],[Первая строка массива]]+43</f>
        <v>1629</v>
      </c>
    </row>
    <row r="555" spans="1:17" ht="15.75" x14ac:dyDescent="0.25">
      <c r="A555" s="90">
        <v>1115</v>
      </c>
      <c r="B555" s="90">
        <v>554</v>
      </c>
      <c r="C555" s="53" t="s">
        <v>14</v>
      </c>
      <c r="D555" s="54" t="s">
        <v>156</v>
      </c>
      <c r="E555" s="55">
        <v>44927</v>
      </c>
      <c r="F555" s="146">
        <v>0.1</v>
      </c>
      <c r="G555" s="59">
        <v>4</v>
      </c>
      <c r="H555" s="63" t="s">
        <v>98</v>
      </c>
      <c r="I555" s="146">
        <v>0.2</v>
      </c>
      <c r="J555" s="63" t="s">
        <v>104</v>
      </c>
      <c r="K555" s="66">
        <v>1E-3</v>
      </c>
      <c r="L555" s="154">
        <v>12</v>
      </c>
      <c r="M55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5" s="89" t="str">
        <f>CONCATENATE("F","$",Таблица_основная[[#This Row],[Первая строка массива]])</f>
        <v>F$1102</v>
      </c>
      <c r="O55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555" s="90">
        <v>1102</v>
      </c>
      <c r="Q555" s="90">
        <f>Таблица_основная[[#This Row],[Первая строка массива]]+43</f>
        <v>1145</v>
      </c>
    </row>
    <row r="556" spans="1:17" ht="15.75" x14ac:dyDescent="0.25">
      <c r="A556" s="90">
        <v>851</v>
      </c>
      <c r="B556" s="90">
        <v>555</v>
      </c>
      <c r="C556" s="53" t="s">
        <v>14</v>
      </c>
      <c r="D556" s="54" t="s">
        <v>165</v>
      </c>
      <c r="E556" s="55">
        <v>44927</v>
      </c>
      <c r="F556" s="59">
        <v>93</v>
      </c>
      <c r="G556" s="59">
        <v>13</v>
      </c>
      <c r="H556" s="63" t="s">
        <v>98</v>
      </c>
      <c r="I556" s="59">
        <v>147.19999999999999</v>
      </c>
      <c r="J556" s="63" t="s">
        <v>104</v>
      </c>
      <c r="K556" s="70">
        <v>2015</v>
      </c>
      <c r="L556" s="154">
        <v>12</v>
      </c>
      <c r="M556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556" s="89" t="str">
        <f>CONCATENATE("F","$",Таблица_основная[[#This Row],[Первая строка массива]])</f>
        <v>F$838</v>
      </c>
      <c r="O55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556" s="90">
        <v>838</v>
      </c>
      <c r="Q556" s="90">
        <f>Таблица_основная[[#This Row],[Первая строка массива]]+43</f>
        <v>881</v>
      </c>
    </row>
    <row r="557" spans="1:17" ht="15.75" x14ac:dyDescent="0.25">
      <c r="A557" s="90">
        <v>1643</v>
      </c>
      <c r="B557" s="90">
        <v>556</v>
      </c>
      <c r="C557" s="53" t="s">
        <v>14</v>
      </c>
      <c r="D557" s="54" t="s">
        <v>166</v>
      </c>
      <c r="E557" s="55">
        <v>44927</v>
      </c>
      <c r="F557" s="59">
        <v>2878</v>
      </c>
      <c r="G557" s="59">
        <v>10</v>
      </c>
      <c r="H557" s="63" t="s">
        <v>98</v>
      </c>
      <c r="I557" s="59">
        <v>4235.8999999999996</v>
      </c>
      <c r="J557" s="63" t="s">
        <v>104</v>
      </c>
      <c r="K557" s="70">
        <v>45809.4</v>
      </c>
      <c r="L557" s="154">
        <v>12</v>
      </c>
      <c r="M55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7" s="89" t="str">
        <f>CONCATENATE("F","$",Таблица_основная[[#This Row],[Первая строка массива]])</f>
        <v>F$1630</v>
      </c>
      <c r="O55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557" s="90">
        <v>1630</v>
      </c>
      <c r="Q557" s="90">
        <f>Таблица_основная[[#This Row],[Первая строка массива]]+43</f>
        <v>1673</v>
      </c>
    </row>
    <row r="558" spans="1:17" ht="15.75" x14ac:dyDescent="0.25">
      <c r="A558" s="90">
        <v>895</v>
      </c>
      <c r="B558" s="90">
        <v>557</v>
      </c>
      <c r="C558" s="53" t="s">
        <v>14</v>
      </c>
      <c r="D558" s="54" t="s">
        <v>157</v>
      </c>
      <c r="E558" s="55">
        <v>44927</v>
      </c>
      <c r="F558" s="59">
        <v>2988</v>
      </c>
      <c r="G558" s="59">
        <v>10</v>
      </c>
      <c r="H558" s="63" t="s">
        <v>98</v>
      </c>
      <c r="I558" s="59">
        <v>4407.1000000000004</v>
      </c>
      <c r="J558" s="63" t="s">
        <v>104</v>
      </c>
      <c r="K558" s="67">
        <v>48033.8</v>
      </c>
      <c r="L558" s="155">
        <v>12</v>
      </c>
      <c r="M5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8" s="89" t="str">
        <f>CONCATENATE("F","$",Таблица_основная[[#This Row],[Первая строка массива]])</f>
        <v>F$882</v>
      </c>
      <c r="O55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558" s="90">
        <v>882</v>
      </c>
      <c r="Q558" s="90">
        <f>Таблица_основная[[#This Row],[Первая строка массива]]+43</f>
        <v>925</v>
      </c>
    </row>
    <row r="559" spans="1:17" ht="15.75" x14ac:dyDescent="0.25">
      <c r="A559" s="90">
        <v>1247</v>
      </c>
      <c r="B559" s="90">
        <v>558</v>
      </c>
      <c r="C559" s="53" t="s">
        <v>14</v>
      </c>
      <c r="D559" s="54" t="s">
        <v>71</v>
      </c>
      <c r="E559" s="55">
        <v>44927</v>
      </c>
      <c r="F559" s="146">
        <v>20.100000000000001</v>
      </c>
      <c r="G559" s="59">
        <v>15</v>
      </c>
      <c r="H559" s="63" t="s">
        <v>98</v>
      </c>
      <c r="I559" s="146">
        <v>33.5</v>
      </c>
      <c r="J559" s="63" t="s">
        <v>104</v>
      </c>
      <c r="K559" s="67">
        <v>29.2</v>
      </c>
      <c r="L559" s="155">
        <v>12</v>
      </c>
      <c r="M5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59" s="89" t="str">
        <f>CONCATENATE("F","$",Таблица_основная[[#This Row],[Первая строка массива]])</f>
        <v>F$1234</v>
      </c>
      <c r="O55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559" s="90">
        <v>1234</v>
      </c>
      <c r="Q559" s="90">
        <f>Таблица_основная[[#This Row],[Первая строка массива]]+43</f>
        <v>1277</v>
      </c>
    </row>
    <row r="560" spans="1:17" ht="15.75" x14ac:dyDescent="0.25">
      <c r="A560" s="90">
        <v>1159</v>
      </c>
      <c r="B560" s="90">
        <v>559</v>
      </c>
      <c r="C560" s="53" t="s">
        <v>14</v>
      </c>
      <c r="D560" s="54" t="s">
        <v>158</v>
      </c>
      <c r="E560" s="55">
        <v>44927</v>
      </c>
      <c r="F560" s="59">
        <v>161</v>
      </c>
      <c r="G560" s="59">
        <v>16</v>
      </c>
      <c r="H560" s="63" t="s">
        <v>98</v>
      </c>
      <c r="I560" s="59">
        <v>183.4</v>
      </c>
      <c r="J560" s="63" t="s">
        <v>104</v>
      </c>
      <c r="K560" s="67">
        <v>2563.9</v>
      </c>
      <c r="L560" s="155">
        <v>12</v>
      </c>
      <c r="M5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0" s="89" t="str">
        <f>CONCATENATE("F","$",Таблица_основная[[#This Row],[Первая строка массива]])</f>
        <v>F$1146</v>
      </c>
      <c r="O56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560" s="90">
        <v>1146</v>
      </c>
      <c r="Q560" s="90">
        <f>Таблица_основная[[#This Row],[Первая строка массива]]+43</f>
        <v>1189</v>
      </c>
    </row>
    <row r="561" spans="1:17" ht="15.75" x14ac:dyDescent="0.25">
      <c r="A561" s="90">
        <v>983</v>
      </c>
      <c r="B561" s="90">
        <v>560</v>
      </c>
      <c r="C561" s="53" t="s">
        <v>14</v>
      </c>
      <c r="D561" s="144" t="s">
        <v>85</v>
      </c>
      <c r="E561" s="55">
        <v>44927</v>
      </c>
      <c r="F561" s="93">
        <v>0.73</v>
      </c>
      <c r="G561" s="90">
        <v>9</v>
      </c>
      <c r="H561" s="63" t="s">
        <v>98</v>
      </c>
      <c r="I561" s="137">
        <v>0</v>
      </c>
      <c r="J561" s="63" t="s">
        <v>104</v>
      </c>
      <c r="K561" s="140" t="s">
        <v>178</v>
      </c>
      <c r="L561" s="156">
        <v>12</v>
      </c>
      <c r="M5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1" s="89" t="str">
        <f>CONCATENATE("F","$",Таблица_основная[[#This Row],[Первая строка массива]])</f>
        <v>F$970</v>
      </c>
      <c r="O56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561" s="90">
        <v>970</v>
      </c>
      <c r="Q561" s="90">
        <f>Таблица_основная[[#This Row],[Первая строка массива]]+43</f>
        <v>1013</v>
      </c>
    </row>
    <row r="562" spans="1:17" ht="15.75" x14ac:dyDescent="0.25">
      <c r="A562" s="90">
        <v>1379</v>
      </c>
      <c r="B562" s="90">
        <v>561</v>
      </c>
      <c r="C562" s="53" t="s">
        <v>14</v>
      </c>
      <c r="D562" s="144" t="s">
        <v>86</v>
      </c>
      <c r="E562" s="55">
        <v>44927</v>
      </c>
      <c r="F562" s="150">
        <v>21</v>
      </c>
      <c r="G562" s="90">
        <v>15</v>
      </c>
      <c r="H562" s="63" t="s">
        <v>98</v>
      </c>
      <c r="I562" s="150">
        <v>28.3</v>
      </c>
      <c r="J562" s="63" t="s">
        <v>104</v>
      </c>
      <c r="K562" s="67" t="s">
        <v>178</v>
      </c>
      <c r="L562" s="155">
        <v>12</v>
      </c>
      <c r="M5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2" s="89" t="str">
        <f>CONCATENATE("F","$",Таблица_основная[[#This Row],[Первая строка массива]])</f>
        <v>F$1366</v>
      </c>
      <c r="O56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562" s="90">
        <v>1366</v>
      </c>
      <c r="Q562" s="90">
        <f>Таблица_основная[[#This Row],[Первая строка массива]]+43</f>
        <v>1409</v>
      </c>
    </row>
    <row r="563" spans="1:17" ht="15.75" x14ac:dyDescent="0.25">
      <c r="A563" s="90">
        <v>1423</v>
      </c>
      <c r="B563" s="90">
        <v>562</v>
      </c>
      <c r="C563" s="53" t="s">
        <v>14</v>
      </c>
      <c r="D563" s="144" t="s">
        <v>159</v>
      </c>
      <c r="E563" s="55">
        <v>44927</v>
      </c>
      <c r="F563" s="150">
        <v>21</v>
      </c>
      <c r="G563" s="90">
        <v>15</v>
      </c>
      <c r="H563" s="63" t="s">
        <v>98</v>
      </c>
      <c r="I563" s="150">
        <v>39.1</v>
      </c>
      <c r="J563" s="63" t="s">
        <v>104</v>
      </c>
      <c r="K563" s="67" t="s">
        <v>178</v>
      </c>
      <c r="L563" s="155">
        <v>12</v>
      </c>
      <c r="M5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3" s="89" t="str">
        <f>CONCATENATE("F","$",Таблица_основная[[#This Row],[Первая строка массива]])</f>
        <v>F$1410</v>
      </c>
      <c r="O56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563" s="90">
        <v>1410</v>
      </c>
      <c r="Q563" s="90">
        <f>Таблица_основная[[#This Row],[Первая строка массива]]+43</f>
        <v>1453</v>
      </c>
    </row>
    <row r="564" spans="1:17" ht="15.75" x14ac:dyDescent="0.25">
      <c r="A564" s="90">
        <v>1511</v>
      </c>
      <c r="B564" s="90">
        <v>563</v>
      </c>
      <c r="C564" s="53" t="s">
        <v>14</v>
      </c>
      <c r="D564" s="144" t="s">
        <v>89</v>
      </c>
      <c r="E564" s="55">
        <v>44927</v>
      </c>
      <c r="F564" s="150">
        <v>56</v>
      </c>
      <c r="G564" s="90">
        <v>8</v>
      </c>
      <c r="H564" s="63" t="s">
        <v>98</v>
      </c>
      <c r="I564" s="150">
        <v>43.2</v>
      </c>
      <c r="J564" s="63" t="s">
        <v>104</v>
      </c>
      <c r="K564" s="67">
        <v>39.299999999999997</v>
      </c>
      <c r="L564" s="155">
        <v>12</v>
      </c>
      <c r="M5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4" s="89" t="str">
        <f>CONCATENATE("F","$",Таблица_основная[[#This Row],[Первая строка массива]])</f>
        <v>F$1498</v>
      </c>
      <c r="O56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564" s="90">
        <v>1498</v>
      </c>
      <c r="Q564" s="90">
        <f>Таблица_основная[[#This Row],[Первая строка массива]]+43</f>
        <v>1541</v>
      </c>
    </row>
    <row r="565" spans="1:17" ht="15.75" x14ac:dyDescent="0.25">
      <c r="A565" s="90">
        <v>1467</v>
      </c>
      <c r="B565" s="90">
        <v>564</v>
      </c>
      <c r="C565" s="53" t="s">
        <v>14</v>
      </c>
      <c r="D565" s="144" t="s">
        <v>90</v>
      </c>
      <c r="E565" s="55">
        <v>44927</v>
      </c>
      <c r="F565" s="150">
        <v>2</v>
      </c>
      <c r="G565" s="90">
        <v>6</v>
      </c>
      <c r="H565" s="63" t="s">
        <v>98</v>
      </c>
      <c r="I565" s="150">
        <v>2.2000000000000002</v>
      </c>
      <c r="J565" s="63" t="s">
        <v>104</v>
      </c>
      <c r="K565" s="67">
        <v>31.5</v>
      </c>
      <c r="L565" s="155">
        <v>12</v>
      </c>
      <c r="M5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5" s="89" t="str">
        <f>CONCATENATE("F","$",Таблица_основная[[#This Row],[Первая строка массива]])</f>
        <v>F$1454</v>
      </c>
      <c r="O56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565" s="90">
        <v>1454</v>
      </c>
      <c r="Q565" s="90">
        <f>Таблица_основная[[#This Row],[Первая строка массива]]+43</f>
        <v>1497</v>
      </c>
    </row>
    <row r="566" spans="1:17" ht="15.75" x14ac:dyDescent="0.25">
      <c r="A566" s="90">
        <v>1555</v>
      </c>
      <c r="B566" s="90">
        <v>565</v>
      </c>
      <c r="C566" s="53" t="s">
        <v>14</v>
      </c>
      <c r="D566" s="144" t="s">
        <v>160</v>
      </c>
      <c r="E566" s="55">
        <v>44927</v>
      </c>
      <c r="F566" s="150">
        <v>0.4</v>
      </c>
      <c r="G566" s="90">
        <v>6</v>
      </c>
      <c r="H566" s="63" t="s">
        <v>98</v>
      </c>
      <c r="I566" s="150">
        <v>0</v>
      </c>
      <c r="J566" s="63" t="s">
        <v>104</v>
      </c>
      <c r="K566" s="140" t="s">
        <v>178</v>
      </c>
      <c r="L566" s="156">
        <v>12</v>
      </c>
      <c r="M5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566" s="89" t="str">
        <f>CONCATENATE("F","$",Таблица_основная[[#This Row],[Первая строка массива]])</f>
        <v>F$1542</v>
      </c>
      <c r="O56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566" s="90">
        <v>1542</v>
      </c>
      <c r="Q566" s="90">
        <f>Таблица_основная[[#This Row],[Первая строка массива]]+43</f>
        <v>1585</v>
      </c>
    </row>
    <row r="567" spans="1:17" ht="15.75" x14ac:dyDescent="0.25">
      <c r="A567" s="90">
        <v>1291</v>
      </c>
      <c r="B567" s="90">
        <v>566</v>
      </c>
      <c r="C567" s="53" t="s">
        <v>14</v>
      </c>
      <c r="D567" s="144" t="s">
        <v>161</v>
      </c>
      <c r="E567" s="55">
        <v>44927</v>
      </c>
      <c r="F567" s="148">
        <v>0.1</v>
      </c>
      <c r="G567" s="90">
        <v>5</v>
      </c>
      <c r="H567" s="63" t="s">
        <v>98</v>
      </c>
      <c r="I567" s="148">
        <v>0.2</v>
      </c>
      <c r="J567" s="63" t="s">
        <v>104</v>
      </c>
      <c r="K567" s="67" t="s">
        <v>178</v>
      </c>
      <c r="L567" s="155">
        <v>12</v>
      </c>
      <c r="M5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67" s="89" t="str">
        <f>CONCATENATE("F","$",Таблица_основная[[#This Row],[Первая строка массива]])</f>
        <v>F$1278</v>
      </c>
      <c r="O56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567" s="90">
        <v>1278</v>
      </c>
      <c r="Q567" s="90">
        <f>Таблица_основная[[#This Row],[Первая строка массива]]+43</f>
        <v>1321</v>
      </c>
    </row>
    <row r="568" spans="1:17" ht="15.75" x14ac:dyDescent="0.25">
      <c r="A568" s="90">
        <v>1335</v>
      </c>
      <c r="B568" s="90">
        <v>567</v>
      </c>
      <c r="C568" s="53" t="s">
        <v>14</v>
      </c>
      <c r="D568" s="144" t="s">
        <v>94</v>
      </c>
      <c r="E568" s="55">
        <v>44927</v>
      </c>
      <c r="F568" s="148">
        <v>0.4</v>
      </c>
      <c r="G568" s="90">
        <v>3</v>
      </c>
      <c r="H568" s="63" t="s">
        <v>98</v>
      </c>
      <c r="I568" s="148">
        <v>0.5</v>
      </c>
      <c r="J568" s="63" t="s">
        <v>104</v>
      </c>
      <c r="K568" s="67">
        <v>0.2</v>
      </c>
      <c r="L568" s="155">
        <v>12</v>
      </c>
      <c r="M5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568" s="89" t="str">
        <f>CONCATENATE("F","$",Таблица_основная[[#This Row],[Первая строка массива]])</f>
        <v>F$1322</v>
      </c>
      <c r="O56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568" s="90">
        <v>1322</v>
      </c>
      <c r="Q568" s="90">
        <f>Таблица_основная[[#This Row],[Первая строка массива]]+43</f>
        <v>1365</v>
      </c>
    </row>
    <row r="569" spans="1:17" ht="15.75" x14ac:dyDescent="0.25">
      <c r="A569" s="90">
        <v>1203</v>
      </c>
      <c r="B569" s="90">
        <v>568</v>
      </c>
      <c r="C569" s="53" t="s">
        <v>14</v>
      </c>
      <c r="D569" s="54" t="s">
        <v>162</v>
      </c>
      <c r="E569" s="55">
        <v>44927</v>
      </c>
      <c r="F569" s="56">
        <v>1.1000000000000001</v>
      </c>
      <c r="G569" s="59">
        <v>11</v>
      </c>
      <c r="H569" s="63" t="s">
        <v>98</v>
      </c>
      <c r="I569" s="56">
        <v>1.4</v>
      </c>
      <c r="J569" s="63" t="s">
        <v>104</v>
      </c>
      <c r="K569" s="67">
        <v>1.6</v>
      </c>
      <c r="L569" s="155">
        <v>12</v>
      </c>
      <c r="M5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569" s="89" t="str">
        <f>CONCATENATE("F","$",Таблица_основная[[#This Row],[Первая строка массива]])</f>
        <v>F$1190</v>
      </c>
      <c r="O56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569" s="90">
        <v>1190</v>
      </c>
      <c r="Q569" s="90">
        <f>Таблица_основная[[#This Row],[Первая строка массива]]+43</f>
        <v>1233</v>
      </c>
    </row>
    <row r="570" spans="1:17" ht="15.75" x14ac:dyDescent="0.25">
      <c r="A570" s="90">
        <v>939</v>
      </c>
      <c r="B570" s="90">
        <v>569</v>
      </c>
      <c r="C570" s="53" t="s">
        <v>14</v>
      </c>
      <c r="D570" s="59" t="s">
        <v>83</v>
      </c>
      <c r="E570" s="55">
        <v>44927</v>
      </c>
      <c r="F570" s="92">
        <v>0</v>
      </c>
      <c r="G570" s="96">
        <v>6</v>
      </c>
      <c r="H570" s="63" t="s">
        <v>98</v>
      </c>
      <c r="I570" s="92">
        <v>1.1000000000000001</v>
      </c>
      <c r="J570" s="63" t="s">
        <v>104</v>
      </c>
      <c r="K570" s="67">
        <v>32.1</v>
      </c>
      <c r="L570" s="155">
        <v>12</v>
      </c>
      <c r="M5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570" s="89" t="str">
        <f>CONCATENATE("F","$",Таблица_основная[[#This Row],[Первая строка массива]])</f>
        <v>F$926</v>
      </c>
      <c r="O57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570" s="90">
        <v>926</v>
      </c>
      <c r="Q570" s="90">
        <f>Таблица_основная[[#This Row],[Первая строка массива]]+43</f>
        <v>969</v>
      </c>
    </row>
    <row r="571" spans="1:17" ht="15.75" x14ac:dyDescent="0.25">
      <c r="A571" s="90">
        <v>1027</v>
      </c>
      <c r="B571" s="90">
        <v>570</v>
      </c>
      <c r="C571" s="53" t="s">
        <v>14</v>
      </c>
      <c r="D571" s="59" t="s">
        <v>163</v>
      </c>
      <c r="E571" s="55">
        <v>44927</v>
      </c>
      <c r="F571" s="94">
        <v>100</v>
      </c>
      <c r="G571" s="96">
        <v>1</v>
      </c>
      <c r="H571" s="63" t="s">
        <v>98</v>
      </c>
      <c r="I571" s="94">
        <v>99.5</v>
      </c>
      <c r="J571" s="63" t="s">
        <v>104</v>
      </c>
      <c r="K571" s="67" t="s">
        <v>178</v>
      </c>
      <c r="L571" s="155">
        <v>12</v>
      </c>
      <c r="M5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571" s="89" t="str">
        <f>CONCATENATE("F","$",Таблица_основная[[#This Row],[Первая строка массива]])</f>
        <v>F$1014</v>
      </c>
      <c r="O57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571" s="90">
        <v>1014</v>
      </c>
      <c r="Q571" s="90">
        <f>Таблица_основная[[#This Row],[Первая строка массива]]+43</f>
        <v>1057</v>
      </c>
    </row>
    <row r="572" spans="1:17" ht="15.75" x14ac:dyDescent="0.25">
      <c r="A572" s="90">
        <v>236</v>
      </c>
      <c r="B572" s="90">
        <v>571</v>
      </c>
      <c r="C572" s="53" t="s">
        <v>15</v>
      </c>
      <c r="D572" s="59" t="s">
        <v>155</v>
      </c>
      <c r="E572" s="55">
        <v>44562</v>
      </c>
      <c r="F572" s="59">
        <v>28</v>
      </c>
      <c r="G572" s="59">
        <v>7</v>
      </c>
      <c r="H572" s="63" t="s">
        <v>97</v>
      </c>
      <c r="I572" s="59">
        <v>24.3</v>
      </c>
      <c r="J572" s="63" t="s">
        <v>103</v>
      </c>
      <c r="K572" s="72">
        <v>235.1</v>
      </c>
      <c r="L572" s="154">
        <v>7</v>
      </c>
      <c r="M57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2" s="89" t="str">
        <f>CONCATENATE("F","$",Таблица_основная[[#This Row],[Первая строка массива]])</f>
        <v>F$222</v>
      </c>
      <c r="O57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572" s="90">
        <v>222</v>
      </c>
      <c r="Q572" s="90">
        <f>Таблица_основная[[#This Row],[Первая строка массива]]+43</f>
        <v>265</v>
      </c>
    </row>
    <row r="573" spans="1:17" ht="15.75" x14ac:dyDescent="0.25">
      <c r="A573" s="90">
        <v>764</v>
      </c>
      <c r="B573" s="90">
        <v>572</v>
      </c>
      <c r="C573" s="53" t="s">
        <v>15</v>
      </c>
      <c r="D573" s="59" t="s">
        <v>164</v>
      </c>
      <c r="E573" s="55">
        <v>44562</v>
      </c>
      <c r="F573" s="59">
        <v>137984</v>
      </c>
      <c r="G573" s="59">
        <v>6</v>
      </c>
      <c r="H573" s="63" t="s">
        <v>97</v>
      </c>
      <c r="I573" s="59">
        <v>116149</v>
      </c>
      <c r="J573" s="63" t="s">
        <v>103</v>
      </c>
      <c r="K573" s="73">
        <v>1712442.1</v>
      </c>
      <c r="L573" s="154">
        <v>7</v>
      </c>
      <c r="M57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3" s="89" t="str">
        <f>CONCATENATE("F","$",Таблица_основная[[#This Row],[Первая строка массива]])</f>
        <v>F$750</v>
      </c>
      <c r="O57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573" s="90">
        <v>750</v>
      </c>
      <c r="Q573" s="90">
        <f>Таблица_основная[[#This Row],[Первая строка массива]]+43</f>
        <v>793</v>
      </c>
    </row>
    <row r="574" spans="1:17" ht="15.75" x14ac:dyDescent="0.25">
      <c r="A574" s="90">
        <v>280</v>
      </c>
      <c r="B574" s="90">
        <v>573</v>
      </c>
      <c r="C574" s="53" t="s">
        <v>15</v>
      </c>
      <c r="D574" s="59" t="s">
        <v>156</v>
      </c>
      <c r="E574" s="55">
        <v>44562</v>
      </c>
      <c r="F574" s="146">
        <v>0.2</v>
      </c>
      <c r="G574" s="59">
        <v>3</v>
      </c>
      <c r="H574" s="63" t="s">
        <v>97</v>
      </c>
      <c r="I574" s="146">
        <v>0.2</v>
      </c>
      <c r="J574" s="63" t="s">
        <v>103</v>
      </c>
      <c r="K574" s="67">
        <v>2E-3</v>
      </c>
      <c r="L574" s="155">
        <v>7</v>
      </c>
      <c r="M5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574" s="89" t="str">
        <f>CONCATENATE("F","$",Таблица_основная[[#This Row],[Первая строка массива]])</f>
        <v>F$266</v>
      </c>
      <c r="O57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574" s="90">
        <v>266</v>
      </c>
      <c r="Q574" s="90">
        <f>Таблица_основная[[#This Row],[Первая строка массива]]+43</f>
        <v>309</v>
      </c>
    </row>
    <row r="575" spans="1:17" ht="15.75" x14ac:dyDescent="0.25">
      <c r="A575" s="90">
        <v>16</v>
      </c>
      <c r="B575" s="90">
        <v>574</v>
      </c>
      <c r="C575" s="53" t="s">
        <v>15</v>
      </c>
      <c r="D575" s="59" t="s">
        <v>165</v>
      </c>
      <c r="E575" s="55">
        <v>44562</v>
      </c>
      <c r="F575" s="59">
        <v>138</v>
      </c>
      <c r="G575" s="59">
        <v>9</v>
      </c>
      <c r="H575" s="63" t="s">
        <v>97</v>
      </c>
      <c r="I575" s="59">
        <v>154.69999999999999</v>
      </c>
      <c r="J575" s="63" t="s">
        <v>103</v>
      </c>
      <c r="K575" s="74">
        <v>2237.9</v>
      </c>
      <c r="L575" s="154">
        <v>7</v>
      </c>
      <c r="M57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5" s="89" t="str">
        <f>CONCATENATE("F","$",Таблица_основная[[#This Row],[Первая строка массива]])</f>
        <v>F$2</v>
      </c>
      <c r="O57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575" s="90">
        <v>2</v>
      </c>
      <c r="Q575" s="90">
        <f>Таблица_основная[[#This Row],[Первая строка массива]]+43</f>
        <v>45</v>
      </c>
    </row>
    <row r="576" spans="1:17" ht="15.75" x14ac:dyDescent="0.25">
      <c r="A576" s="90">
        <v>808</v>
      </c>
      <c r="B576" s="90">
        <v>575</v>
      </c>
      <c r="C576" s="53" t="s">
        <v>15</v>
      </c>
      <c r="D576" s="59" t="s">
        <v>166</v>
      </c>
      <c r="E576" s="55">
        <v>44562</v>
      </c>
      <c r="F576" s="59">
        <v>2936</v>
      </c>
      <c r="G576" s="59">
        <v>8</v>
      </c>
      <c r="H576" s="63" t="s">
        <v>97</v>
      </c>
      <c r="I576" s="59">
        <v>3901.3</v>
      </c>
      <c r="J576" s="63" t="s">
        <v>103</v>
      </c>
      <c r="K576" s="74">
        <v>44096.6</v>
      </c>
      <c r="L576" s="154">
        <v>7</v>
      </c>
      <c r="M57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6" s="89" t="str">
        <f>CONCATENATE("F","$",Таблица_основная[[#This Row],[Первая строка массива]])</f>
        <v>F$794</v>
      </c>
      <c r="O57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576" s="90">
        <v>794</v>
      </c>
      <c r="Q576" s="90">
        <f>Таблица_основная[[#This Row],[Первая строка массива]]+43</f>
        <v>837</v>
      </c>
    </row>
    <row r="577" spans="1:17" ht="15.75" x14ac:dyDescent="0.25">
      <c r="A577" s="90">
        <v>60</v>
      </c>
      <c r="B577" s="90">
        <v>576</v>
      </c>
      <c r="C577" s="53" t="s">
        <v>15</v>
      </c>
      <c r="D577" s="59" t="s">
        <v>157</v>
      </c>
      <c r="E577" s="55">
        <v>44562</v>
      </c>
      <c r="F577" s="59">
        <v>3102</v>
      </c>
      <c r="G577" s="59">
        <v>8</v>
      </c>
      <c r="H577" s="63" t="s">
        <v>97</v>
      </c>
      <c r="I577" s="59">
        <v>4080.4</v>
      </c>
      <c r="J577" s="63" t="s">
        <v>103</v>
      </c>
      <c r="K577" s="68">
        <v>46569.599999999999</v>
      </c>
      <c r="L577" s="155">
        <v>7</v>
      </c>
      <c r="M5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7" s="89" t="str">
        <f>CONCATENATE("F","$",Таблица_основная[[#This Row],[Первая строка массива]])</f>
        <v>F$46</v>
      </c>
      <c r="O57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577" s="90">
        <v>46</v>
      </c>
      <c r="Q577" s="90">
        <f>Таблица_основная[[#This Row],[Первая строка массива]]+43</f>
        <v>89</v>
      </c>
    </row>
    <row r="578" spans="1:17" ht="15.75" x14ac:dyDescent="0.25">
      <c r="A578" s="90">
        <v>412</v>
      </c>
      <c r="B578" s="90">
        <v>577</v>
      </c>
      <c r="C578" s="53" t="s">
        <v>15</v>
      </c>
      <c r="D578" s="59" t="s">
        <v>71</v>
      </c>
      <c r="E578" s="55">
        <v>44562</v>
      </c>
      <c r="F578" s="146">
        <v>22.5</v>
      </c>
      <c r="G578" s="59">
        <v>9</v>
      </c>
      <c r="H578" s="63" t="s">
        <v>97</v>
      </c>
      <c r="I578" s="146">
        <v>35.1</v>
      </c>
      <c r="J578" s="63" t="s">
        <v>103</v>
      </c>
      <c r="K578" s="67">
        <v>27.2</v>
      </c>
      <c r="L578" s="155">
        <v>7</v>
      </c>
      <c r="M5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8" s="89" t="str">
        <f>CONCATENATE("F","$",Таблица_основная[[#This Row],[Первая строка массива]])</f>
        <v>F$398</v>
      </c>
      <c r="O57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578" s="90">
        <v>398</v>
      </c>
      <c r="Q578" s="90">
        <f>Таблица_основная[[#This Row],[Первая строка массива]]+43</f>
        <v>441</v>
      </c>
    </row>
    <row r="579" spans="1:17" ht="15.75" x14ac:dyDescent="0.25">
      <c r="A579" s="90">
        <v>324</v>
      </c>
      <c r="B579" s="90">
        <v>578</v>
      </c>
      <c r="C579" s="53" t="s">
        <v>15</v>
      </c>
      <c r="D579" s="59" t="s">
        <v>158</v>
      </c>
      <c r="E579" s="55">
        <v>44562</v>
      </c>
      <c r="F579" s="59">
        <v>226</v>
      </c>
      <c r="G579" s="59">
        <v>11</v>
      </c>
      <c r="H579" s="63" t="s">
        <v>97</v>
      </c>
      <c r="I579" s="59">
        <v>225.2</v>
      </c>
      <c r="J579" s="63" t="s">
        <v>103</v>
      </c>
      <c r="K579" s="67">
        <v>2573.6</v>
      </c>
      <c r="L579" s="155">
        <v>7</v>
      </c>
      <c r="M5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79" s="89" t="str">
        <f>CONCATENATE("F","$",Таблица_основная[[#This Row],[Первая строка массива]])</f>
        <v>F$310</v>
      </c>
      <c r="O57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579" s="90">
        <v>310</v>
      </c>
      <c r="Q579" s="90">
        <f>Таблица_основная[[#This Row],[Первая строка массива]]+43</f>
        <v>353</v>
      </c>
    </row>
    <row r="580" spans="1:17" ht="15.75" x14ac:dyDescent="0.25">
      <c r="A580" s="90">
        <v>148</v>
      </c>
      <c r="B580" s="90">
        <v>579</v>
      </c>
      <c r="C580" s="53" t="s">
        <v>15</v>
      </c>
      <c r="D580" s="144" t="s">
        <v>85</v>
      </c>
      <c r="E580" s="55">
        <v>44562</v>
      </c>
      <c r="F580" s="137">
        <v>0.73</v>
      </c>
      <c r="G580" s="90">
        <v>10</v>
      </c>
      <c r="H580" s="63" t="s">
        <v>97</v>
      </c>
      <c r="I580" s="137">
        <v>0</v>
      </c>
      <c r="J580" s="63" t="s">
        <v>103</v>
      </c>
      <c r="K580" s="140" t="s">
        <v>178</v>
      </c>
      <c r="L580" s="156">
        <v>7</v>
      </c>
      <c r="M5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0" s="89" t="str">
        <f>CONCATENATE("F","$",Таблица_основная[[#This Row],[Первая строка массива]])</f>
        <v>F$134</v>
      </c>
      <c r="O58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580" s="90">
        <v>134</v>
      </c>
      <c r="Q580" s="90">
        <f>Таблица_основная[[#This Row],[Первая строка массива]]+43</f>
        <v>177</v>
      </c>
    </row>
    <row r="581" spans="1:17" ht="15.75" x14ac:dyDescent="0.25">
      <c r="A581" s="90">
        <v>544</v>
      </c>
      <c r="B581" s="90">
        <v>580</v>
      </c>
      <c r="C581" s="53" t="s">
        <v>15</v>
      </c>
      <c r="D581" s="144" t="s">
        <v>86</v>
      </c>
      <c r="E581" s="55">
        <v>44562</v>
      </c>
      <c r="F581" s="137">
        <v>29</v>
      </c>
      <c r="G581" s="90">
        <v>8</v>
      </c>
      <c r="H581" s="63" t="s">
        <v>97</v>
      </c>
      <c r="I581" s="93">
        <v>25.4</v>
      </c>
      <c r="J581" s="63" t="s">
        <v>103</v>
      </c>
      <c r="K581" s="67" t="s">
        <v>178</v>
      </c>
      <c r="L581" s="155">
        <v>7</v>
      </c>
      <c r="M5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1" s="89" t="str">
        <f>CONCATENATE("F","$",Таблица_основная[[#This Row],[Первая строка массива]])</f>
        <v>F$530</v>
      </c>
      <c r="O58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581" s="90">
        <v>530</v>
      </c>
      <c r="Q581" s="90">
        <f>Таблица_основная[[#This Row],[Первая строка массива]]+43</f>
        <v>573</v>
      </c>
    </row>
    <row r="582" spans="1:17" ht="15.75" x14ac:dyDescent="0.25">
      <c r="A582" s="90">
        <v>588</v>
      </c>
      <c r="B582" s="90">
        <v>581</v>
      </c>
      <c r="C582" s="53" t="s">
        <v>15</v>
      </c>
      <c r="D582" s="144" t="s">
        <v>159</v>
      </c>
      <c r="E582" s="55">
        <v>44562</v>
      </c>
      <c r="F582" s="139">
        <v>89</v>
      </c>
      <c r="G582" s="90">
        <v>5</v>
      </c>
      <c r="H582" s="63" t="s">
        <v>97</v>
      </c>
      <c r="I582" s="58">
        <v>62.9</v>
      </c>
      <c r="J582" s="63" t="s">
        <v>103</v>
      </c>
      <c r="K582" s="67" t="s">
        <v>178</v>
      </c>
      <c r="L582" s="155">
        <v>7</v>
      </c>
      <c r="M5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582" s="89" t="str">
        <f>CONCATENATE("F","$",Таблица_основная[[#This Row],[Первая строка массива]])</f>
        <v>F$574</v>
      </c>
      <c r="O58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582" s="90">
        <v>574</v>
      </c>
      <c r="Q582" s="90">
        <f>Таблица_основная[[#This Row],[Первая строка массива]]+43</f>
        <v>617</v>
      </c>
    </row>
    <row r="583" spans="1:17" ht="15.75" x14ac:dyDescent="0.25">
      <c r="A583" s="90">
        <v>676</v>
      </c>
      <c r="B583" s="90">
        <v>582</v>
      </c>
      <c r="C583" s="53" t="s">
        <v>15</v>
      </c>
      <c r="D583" s="144" t="s">
        <v>89</v>
      </c>
      <c r="E583" s="55">
        <v>44562</v>
      </c>
      <c r="F583" s="137">
        <v>48</v>
      </c>
      <c r="G583" s="90">
        <v>7</v>
      </c>
      <c r="H583" s="63" t="s">
        <v>97</v>
      </c>
      <c r="I583" s="93">
        <v>32.1</v>
      </c>
      <c r="J583" s="63" t="s">
        <v>103</v>
      </c>
      <c r="K583" s="67">
        <v>35.9</v>
      </c>
      <c r="L583" s="155">
        <v>7</v>
      </c>
      <c r="M5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3" s="89" t="str">
        <f>CONCATENATE("F","$",Таблица_основная[[#This Row],[Первая строка массива]])</f>
        <v>F$662</v>
      </c>
      <c r="O58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583" s="90">
        <v>662</v>
      </c>
      <c r="Q583" s="90">
        <f>Таблица_основная[[#This Row],[Первая строка массива]]+43</f>
        <v>705</v>
      </c>
    </row>
    <row r="584" spans="1:17" ht="15.75" x14ac:dyDescent="0.25">
      <c r="A584" s="90">
        <v>632</v>
      </c>
      <c r="B584" s="90">
        <v>583</v>
      </c>
      <c r="C584" s="53" t="s">
        <v>15</v>
      </c>
      <c r="D584" s="144" t="s">
        <v>90</v>
      </c>
      <c r="E584" s="55">
        <v>44562</v>
      </c>
      <c r="F584" s="137">
        <v>13</v>
      </c>
      <c r="G584" s="90">
        <v>11</v>
      </c>
      <c r="H584" s="63" t="s">
        <v>97</v>
      </c>
      <c r="I584" s="93">
        <v>13.7</v>
      </c>
      <c r="J584" s="63" t="s">
        <v>103</v>
      </c>
      <c r="K584" s="67">
        <v>42.8</v>
      </c>
      <c r="L584" s="155">
        <v>7</v>
      </c>
      <c r="M5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584" s="89" t="str">
        <f>CONCATENATE("F","$",Таблица_основная[[#This Row],[Первая строка массива]])</f>
        <v>F$618</v>
      </c>
      <c r="O58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584" s="90">
        <v>618</v>
      </c>
      <c r="Q584" s="90">
        <f>Таблица_основная[[#This Row],[Первая строка массива]]+43</f>
        <v>661</v>
      </c>
    </row>
    <row r="585" spans="1:17" ht="15.75" x14ac:dyDescent="0.25">
      <c r="A585" s="90">
        <v>720</v>
      </c>
      <c r="B585" s="90">
        <v>584</v>
      </c>
      <c r="C585" s="53" t="s">
        <v>15</v>
      </c>
      <c r="D585" s="144" t="s">
        <v>160</v>
      </c>
      <c r="E585" s="55">
        <v>44562</v>
      </c>
      <c r="F585" s="139">
        <v>0.2</v>
      </c>
      <c r="G585" s="90">
        <v>7</v>
      </c>
      <c r="H585" s="63" t="s">
        <v>97</v>
      </c>
      <c r="I585" s="58">
        <v>0</v>
      </c>
      <c r="J585" s="63" t="s">
        <v>103</v>
      </c>
      <c r="K585" s="140" t="s">
        <v>178</v>
      </c>
      <c r="L585" s="156">
        <v>7</v>
      </c>
      <c r="M5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85" s="89" t="str">
        <f>CONCATENATE("F","$",Таблица_основная[[#This Row],[Первая строка массива]])</f>
        <v>F$706</v>
      </c>
      <c r="O58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585" s="90">
        <v>706</v>
      </c>
      <c r="Q585" s="90">
        <f>Таблица_основная[[#This Row],[Первая строка массива]]+43</f>
        <v>749</v>
      </c>
    </row>
    <row r="586" spans="1:17" ht="15.75" x14ac:dyDescent="0.25">
      <c r="A586" s="90">
        <v>456</v>
      </c>
      <c r="B586" s="90">
        <v>585</v>
      </c>
      <c r="C586" s="53" t="s">
        <v>15</v>
      </c>
      <c r="D586" s="144" t="s">
        <v>161</v>
      </c>
      <c r="E586" s="55">
        <v>44562</v>
      </c>
      <c r="F586" s="95">
        <v>0.2</v>
      </c>
      <c r="G586" s="90">
        <v>4</v>
      </c>
      <c r="H586" s="63" t="s">
        <v>97</v>
      </c>
      <c r="I586" s="93">
        <v>0.2</v>
      </c>
      <c r="J586" s="63" t="s">
        <v>103</v>
      </c>
      <c r="K586" s="67" t="s">
        <v>178</v>
      </c>
      <c r="L586" s="155">
        <v>7</v>
      </c>
      <c r="M5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586" s="89" t="str">
        <f>CONCATENATE("F","$",Таблица_основная[[#This Row],[Первая строка массива]])</f>
        <v>F$442</v>
      </c>
      <c r="O58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586" s="90">
        <v>442</v>
      </c>
      <c r="Q586" s="90">
        <f>Таблица_основная[[#This Row],[Первая строка массива]]+43</f>
        <v>485</v>
      </c>
    </row>
    <row r="587" spans="1:17" ht="15.75" x14ac:dyDescent="0.25">
      <c r="A587" s="90">
        <v>500</v>
      </c>
      <c r="B587" s="90">
        <v>586</v>
      </c>
      <c r="C587" s="53" t="s">
        <v>15</v>
      </c>
      <c r="D587" s="144" t="s">
        <v>94</v>
      </c>
      <c r="E587" s="55">
        <v>44562</v>
      </c>
      <c r="F587" s="95">
        <v>1.3</v>
      </c>
      <c r="G587" s="90">
        <v>5</v>
      </c>
      <c r="H587" s="63" t="s">
        <v>97</v>
      </c>
      <c r="I587" s="95">
        <v>0.6</v>
      </c>
      <c r="J587" s="63" t="s">
        <v>103</v>
      </c>
      <c r="K587" s="67">
        <v>0.2</v>
      </c>
      <c r="L587" s="155">
        <v>7</v>
      </c>
      <c r="M58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87" s="89" t="str">
        <f>CONCATENATE("F","$",Таблица_основная[[#This Row],[Первая строка массива]])</f>
        <v>F$486</v>
      </c>
      <c r="O58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587" s="90">
        <v>486</v>
      </c>
      <c r="Q587" s="90">
        <f>Таблица_основная[[#This Row],[Первая строка массива]]+43</f>
        <v>529</v>
      </c>
    </row>
    <row r="588" spans="1:17" ht="15.75" x14ac:dyDescent="0.25">
      <c r="A588" s="90">
        <v>368</v>
      </c>
      <c r="B588" s="90">
        <v>587</v>
      </c>
      <c r="C588" s="53" t="s">
        <v>15</v>
      </c>
      <c r="D588" s="54" t="s">
        <v>162</v>
      </c>
      <c r="E588" s="55">
        <v>44562</v>
      </c>
      <c r="F588" s="146">
        <v>1.6</v>
      </c>
      <c r="G588" s="59">
        <v>13</v>
      </c>
      <c r="H588" s="63" t="s">
        <v>97</v>
      </c>
      <c r="I588" s="59">
        <v>1.9</v>
      </c>
      <c r="J588" s="63" t="s">
        <v>103</v>
      </c>
      <c r="K588" s="67">
        <v>1.5</v>
      </c>
      <c r="L588" s="155">
        <v>7</v>
      </c>
      <c r="M5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88" s="89" t="str">
        <f>CONCATENATE("F","$",Таблица_основная[[#This Row],[Первая строка массива]])</f>
        <v>F$354</v>
      </c>
      <c r="O58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588" s="90">
        <v>354</v>
      </c>
      <c r="Q588" s="90">
        <f>Таблица_основная[[#This Row],[Первая строка массива]]+43</f>
        <v>397</v>
      </c>
    </row>
    <row r="589" spans="1:17" ht="15.75" x14ac:dyDescent="0.25">
      <c r="A589" s="90">
        <v>104</v>
      </c>
      <c r="B589" s="90">
        <v>588</v>
      </c>
      <c r="C589" s="53" t="s">
        <v>15</v>
      </c>
      <c r="D589" s="54" t="s">
        <v>83</v>
      </c>
      <c r="E589" s="55">
        <v>44562</v>
      </c>
      <c r="F589" s="92">
        <v>0</v>
      </c>
      <c r="G589" s="96">
        <v>6</v>
      </c>
      <c r="H589" s="63" t="s">
        <v>97</v>
      </c>
      <c r="I589" s="92">
        <v>1.1000000000000001</v>
      </c>
      <c r="J589" s="63" t="s">
        <v>103</v>
      </c>
      <c r="K589" s="67">
        <v>30.3</v>
      </c>
      <c r="L589" s="155">
        <v>7</v>
      </c>
      <c r="M5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589" s="89" t="str">
        <f>CONCATENATE("F","$",Таблица_основная[[#This Row],[Первая строка массива]])</f>
        <v>F$90</v>
      </c>
      <c r="O58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589" s="90">
        <v>90</v>
      </c>
      <c r="Q589" s="90">
        <f>Таблица_основная[[#This Row],[Первая строка массива]]+43</f>
        <v>133</v>
      </c>
    </row>
    <row r="590" spans="1:17" ht="15.75" x14ac:dyDescent="0.25">
      <c r="A590" s="90">
        <v>192</v>
      </c>
      <c r="B590" s="90">
        <v>589</v>
      </c>
      <c r="C590" s="53" t="s">
        <v>15</v>
      </c>
      <c r="D590" s="54" t="s">
        <v>163</v>
      </c>
      <c r="E590" s="55">
        <v>44562</v>
      </c>
      <c r="F590" s="94">
        <v>100</v>
      </c>
      <c r="G590" s="96">
        <v>1</v>
      </c>
      <c r="H590" s="63" t="s">
        <v>97</v>
      </c>
      <c r="I590" s="94">
        <v>99.2</v>
      </c>
      <c r="J590" s="63" t="s">
        <v>103</v>
      </c>
      <c r="K590" s="67" t="s">
        <v>178</v>
      </c>
      <c r="L590" s="155">
        <v>7</v>
      </c>
      <c r="M5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590" s="89" t="str">
        <f>CONCATENATE("F","$",Таблица_основная[[#This Row],[Первая строка массива]])</f>
        <v>F$178</v>
      </c>
      <c r="O59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590" s="90">
        <v>178</v>
      </c>
      <c r="Q590" s="90">
        <f>Таблица_основная[[#This Row],[Первая строка массива]]+43</f>
        <v>221</v>
      </c>
    </row>
    <row r="591" spans="1:17" ht="15.75" x14ac:dyDescent="0.25">
      <c r="A591" s="90">
        <v>1072</v>
      </c>
      <c r="B591" s="90">
        <v>590</v>
      </c>
      <c r="C591" s="53" t="s">
        <v>15</v>
      </c>
      <c r="D591" s="54" t="s">
        <v>155</v>
      </c>
      <c r="E591" s="55">
        <v>44927</v>
      </c>
      <c r="F591" s="59">
        <v>28</v>
      </c>
      <c r="G591" s="59">
        <v>6</v>
      </c>
      <c r="H591" s="63" t="s">
        <v>98</v>
      </c>
      <c r="I591" s="59">
        <v>24</v>
      </c>
      <c r="J591" s="63" t="s">
        <v>104</v>
      </c>
      <c r="K591" s="69">
        <v>209.5</v>
      </c>
      <c r="L591" s="154">
        <v>9</v>
      </c>
      <c r="M591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591" s="89" t="str">
        <f>CONCATENATE("F","$",Таблица_основная[[#This Row],[Первая строка массива]])</f>
        <v>F$1058</v>
      </c>
      <c r="O59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591" s="90">
        <v>1058</v>
      </c>
      <c r="Q591" s="90">
        <f>Таблица_основная[[#This Row],[Первая строка массива]]+43</f>
        <v>1101</v>
      </c>
    </row>
    <row r="592" spans="1:17" ht="15.75" x14ac:dyDescent="0.25">
      <c r="A592" s="90">
        <v>1600</v>
      </c>
      <c r="B592" s="90">
        <v>591</v>
      </c>
      <c r="C592" s="53" t="s">
        <v>15</v>
      </c>
      <c r="D592" s="54" t="s">
        <v>164</v>
      </c>
      <c r="E592" s="55">
        <v>44927</v>
      </c>
      <c r="F592" s="59">
        <v>133170.00000000003</v>
      </c>
      <c r="G592" s="59">
        <v>7</v>
      </c>
      <c r="H592" s="63" t="s">
        <v>98</v>
      </c>
      <c r="I592" s="59">
        <v>131655.9</v>
      </c>
      <c r="J592" s="63" t="s">
        <v>104</v>
      </c>
      <c r="K592" s="71">
        <v>1645476.7</v>
      </c>
      <c r="L592" s="155">
        <v>9</v>
      </c>
      <c r="M59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2" s="89" t="str">
        <f>CONCATENATE("F","$",Таблица_основная[[#This Row],[Первая строка массива]])</f>
        <v>F$1586</v>
      </c>
      <c r="O59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592" s="90">
        <v>1586</v>
      </c>
      <c r="Q592" s="90">
        <f>Таблица_основная[[#This Row],[Первая строка массива]]+43</f>
        <v>1629</v>
      </c>
    </row>
    <row r="593" spans="1:17" ht="15.75" x14ac:dyDescent="0.25">
      <c r="A593" s="90">
        <v>1116</v>
      </c>
      <c r="B593" s="90">
        <v>592</v>
      </c>
      <c r="C593" s="53" t="s">
        <v>15</v>
      </c>
      <c r="D593" s="54" t="s">
        <v>156</v>
      </c>
      <c r="E593" s="55">
        <v>44927</v>
      </c>
      <c r="F593" s="57">
        <v>0.2</v>
      </c>
      <c r="G593" s="59">
        <v>3</v>
      </c>
      <c r="H593" s="63" t="s">
        <v>98</v>
      </c>
      <c r="I593" s="57">
        <v>0.2</v>
      </c>
      <c r="J593" s="63" t="s">
        <v>104</v>
      </c>
      <c r="K593" s="66">
        <v>1E-3</v>
      </c>
      <c r="L593" s="154">
        <v>9</v>
      </c>
      <c r="M59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593" s="89" t="str">
        <f>CONCATENATE("F","$",Таблица_основная[[#This Row],[Первая строка массива]])</f>
        <v>F$1102</v>
      </c>
      <c r="O59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593" s="90">
        <v>1102</v>
      </c>
      <c r="Q593" s="90">
        <f>Таблица_основная[[#This Row],[Первая строка массива]]+43</f>
        <v>1145</v>
      </c>
    </row>
    <row r="594" spans="1:17" ht="15.75" x14ac:dyDescent="0.25">
      <c r="A594" s="90">
        <v>852</v>
      </c>
      <c r="B594" s="90">
        <v>593</v>
      </c>
      <c r="C594" s="53" t="s">
        <v>15</v>
      </c>
      <c r="D594" s="54" t="s">
        <v>165</v>
      </c>
      <c r="E594" s="55">
        <v>44927</v>
      </c>
      <c r="F594" s="56">
        <v>121</v>
      </c>
      <c r="G594" s="59">
        <v>9</v>
      </c>
      <c r="H594" s="63" t="s">
        <v>98</v>
      </c>
      <c r="I594" s="56">
        <v>147.19999999999999</v>
      </c>
      <c r="J594" s="63" t="s">
        <v>104</v>
      </c>
      <c r="K594" s="70">
        <v>2015</v>
      </c>
      <c r="L594" s="154">
        <v>9</v>
      </c>
      <c r="M59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4" s="89" t="str">
        <f>CONCATENATE("F","$",Таблица_основная[[#This Row],[Первая строка массива]])</f>
        <v>F$838</v>
      </c>
      <c r="O59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594" s="90">
        <v>838</v>
      </c>
      <c r="Q594" s="90">
        <f>Таблица_основная[[#This Row],[Первая строка массива]]+43</f>
        <v>881</v>
      </c>
    </row>
    <row r="595" spans="1:17" ht="15.75" x14ac:dyDescent="0.25">
      <c r="A595" s="90">
        <v>1644</v>
      </c>
      <c r="B595" s="90">
        <v>594</v>
      </c>
      <c r="C595" s="53" t="s">
        <v>15</v>
      </c>
      <c r="D595" s="54" t="s">
        <v>166</v>
      </c>
      <c r="E595" s="55">
        <v>44927</v>
      </c>
      <c r="F595" s="56">
        <v>3042</v>
      </c>
      <c r="G595" s="59">
        <v>9</v>
      </c>
      <c r="H595" s="63" t="s">
        <v>98</v>
      </c>
      <c r="I595" s="56">
        <v>4235.8999999999996</v>
      </c>
      <c r="J595" s="63" t="s">
        <v>104</v>
      </c>
      <c r="K595" s="70">
        <v>45809.4</v>
      </c>
      <c r="L595" s="154">
        <v>9</v>
      </c>
      <c r="M59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5" s="89" t="str">
        <f>CONCATENATE("F","$",Таблица_основная[[#This Row],[Первая строка массива]])</f>
        <v>F$1630</v>
      </c>
      <c r="O59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595" s="90">
        <v>1630</v>
      </c>
      <c r="Q595" s="90">
        <f>Таблица_основная[[#This Row],[Первая строка массива]]+43</f>
        <v>1673</v>
      </c>
    </row>
    <row r="596" spans="1:17" ht="15.75" x14ac:dyDescent="0.25">
      <c r="A596" s="90">
        <v>896</v>
      </c>
      <c r="B596" s="90">
        <v>595</v>
      </c>
      <c r="C596" s="53" t="s">
        <v>15</v>
      </c>
      <c r="D596" s="54" t="s">
        <v>157</v>
      </c>
      <c r="E596" s="55">
        <v>44927</v>
      </c>
      <c r="F596" s="56">
        <v>3191</v>
      </c>
      <c r="G596" s="59">
        <v>9</v>
      </c>
      <c r="H596" s="63" t="s">
        <v>98</v>
      </c>
      <c r="I596" s="56">
        <v>4407.1000000000004</v>
      </c>
      <c r="J596" s="63" t="s">
        <v>104</v>
      </c>
      <c r="K596" s="67">
        <v>48033.8</v>
      </c>
      <c r="L596" s="155">
        <v>9</v>
      </c>
      <c r="M5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6" s="89" t="str">
        <f>CONCATENATE("F","$",Таблица_основная[[#This Row],[Первая строка массива]])</f>
        <v>F$882</v>
      </c>
      <c r="O59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596" s="90">
        <v>882</v>
      </c>
      <c r="Q596" s="90">
        <f>Таблица_основная[[#This Row],[Первая строка массива]]+43</f>
        <v>925</v>
      </c>
    </row>
    <row r="597" spans="1:17" ht="15.75" x14ac:dyDescent="0.25">
      <c r="A597" s="90">
        <v>1248</v>
      </c>
      <c r="B597" s="90">
        <v>596</v>
      </c>
      <c r="C597" s="53" t="s">
        <v>15</v>
      </c>
      <c r="D597" s="54" t="s">
        <v>71</v>
      </c>
      <c r="E597" s="55">
        <v>44927</v>
      </c>
      <c r="F597" s="57">
        <v>24</v>
      </c>
      <c r="G597" s="59">
        <v>9</v>
      </c>
      <c r="H597" s="63" t="s">
        <v>98</v>
      </c>
      <c r="I597" s="57">
        <v>33.5</v>
      </c>
      <c r="J597" s="63" t="s">
        <v>104</v>
      </c>
      <c r="K597" s="67">
        <v>29.2</v>
      </c>
      <c r="L597" s="155">
        <v>9</v>
      </c>
      <c r="M5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7" s="89" t="str">
        <f>CONCATENATE("F","$",Таблица_основная[[#This Row],[Первая строка массива]])</f>
        <v>F$1234</v>
      </c>
      <c r="O59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597" s="90">
        <v>1234</v>
      </c>
      <c r="Q597" s="90">
        <f>Таблица_основная[[#This Row],[Первая строка массива]]+43</f>
        <v>1277</v>
      </c>
    </row>
    <row r="598" spans="1:17" ht="15.75" x14ac:dyDescent="0.25">
      <c r="A598" s="90">
        <v>1160</v>
      </c>
      <c r="B598" s="90">
        <v>597</v>
      </c>
      <c r="C598" s="53" t="s">
        <v>15</v>
      </c>
      <c r="D598" s="54" t="s">
        <v>158</v>
      </c>
      <c r="E598" s="55">
        <v>44927</v>
      </c>
      <c r="F598" s="56">
        <v>147</v>
      </c>
      <c r="G598" s="59">
        <v>18</v>
      </c>
      <c r="H598" s="63" t="s">
        <v>98</v>
      </c>
      <c r="I598" s="56">
        <v>183.4</v>
      </c>
      <c r="J598" s="63" t="s">
        <v>104</v>
      </c>
      <c r="K598" s="67">
        <v>2563.9</v>
      </c>
      <c r="L598" s="155">
        <v>9</v>
      </c>
      <c r="M5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598" s="89" t="str">
        <f>CONCATENATE("F","$",Таблица_основная[[#This Row],[Первая строка массива]])</f>
        <v>F$1146</v>
      </c>
      <c r="O59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598" s="90">
        <v>1146</v>
      </c>
      <c r="Q598" s="90">
        <f>Таблица_основная[[#This Row],[Первая строка массива]]+43</f>
        <v>1189</v>
      </c>
    </row>
    <row r="599" spans="1:17" ht="15.75" x14ac:dyDescent="0.25">
      <c r="A599" s="90">
        <v>984</v>
      </c>
      <c r="B599" s="90">
        <v>598</v>
      </c>
      <c r="C599" s="53" t="s">
        <v>15</v>
      </c>
      <c r="D599" s="144" t="s">
        <v>85</v>
      </c>
      <c r="E599" s="55">
        <v>44927</v>
      </c>
      <c r="F599" s="93">
        <v>0.67</v>
      </c>
      <c r="G599" s="90">
        <v>14</v>
      </c>
      <c r="H599" s="63" t="s">
        <v>98</v>
      </c>
      <c r="I599" s="147">
        <v>0</v>
      </c>
      <c r="J599" s="63" t="s">
        <v>104</v>
      </c>
      <c r="K599" s="140" t="s">
        <v>178</v>
      </c>
      <c r="L599" s="156">
        <v>9</v>
      </c>
      <c r="M5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599" s="89" t="str">
        <f>CONCATENATE("F","$",Таблица_основная[[#This Row],[Первая строка массива]])</f>
        <v>F$970</v>
      </c>
      <c r="O59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599" s="90">
        <v>970</v>
      </c>
      <c r="Q599" s="90">
        <f>Таблица_основная[[#This Row],[Первая строка массива]]+43</f>
        <v>1013</v>
      </c>
    </row>
    <row r="600" spans="1:17" ht="15.75" x14ac:dyDescent="0.25">
      <c r="A600" s="90">
        <v>1380</v>
      </c>
      <c r="B600" s="90">
        <v>599</v>
      </c>
      <c r="C600" s="53" t="s">
        <v>15</v>
      </c>
      <c r="D600" s="144" t="s">
        <v>86</v>
      </c>
      <c r="E600" s="55">
        <v>44927</v>
      </c>
      <c r="F600" s="150">
        <v>27</v>
      </c>
      <c r="G600" s="90">
        <v>11</v>
      </c>
      <c r="H600" s="63" t="s">
        <v>98</v>
      </c>
      <c r="I600" s="150">
        <v>28.3</v>
      </c>
      <c r="J600" s="63" t="s">
        <v>104</v>
      </c>
      <c r="K600" s="67" t="s">
        <v>178</v>
      </c>
      <c r="L600" s="155">
        <v>9</v>
      </c>
      <c r="M6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600" s="89" t="str">
        <f>CONCATENATE("F","$",Таблица_основная[[#This Row],[Первая строка массива]])</f>
        <v>F$1366</v>
      </c>
      <c r="O60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00" s="90">
        <v>1366</v>
      </c>
      <c r="Q600" s="90">
        <f>Таблица_основная[[#This Row],[Первая строка массива]]+43</f>
        <v>1409</v>
      </c>
    </row>
    <row r="601" spans="1:17" ht="15.75" x14ac:dyDescent="0.25">
      <c r="A601" s="90">
        <v>1424</v>
      </c>
      <c r="B601" s="90">
        <v>600</v>
      </c>
      <c r="C601" s="53" t="s">
        <v>15</v>
      </c>
      <c r="D601" s="91" t="s">
        <v>159</v>
      </c>
      <c r="E601" s="55">
        <v>44927</v>
      </c>
      <c r="F601" s="58">
        <v>27</v>
      </c>
      <c r="G601" s="90">
        <v>11</v>
      </c>
      <c r="H601" s="63" t="s">
        <v>98</v>
      </c>
      <c r="I601" s="58">
        <v>39.1</v>
      </c>
      <c r="J601" s="63" t="s">
        <v>104</v>
      </c>
      <c r="K601" s="67" t="s">
        <v>178</v>
      </c>
      <c r="L601" s="155">
        <v>9</v>
      </c>
      <c r="M6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1" s="89" t="str">
        <f>CONCATENATE("F","$",Таблица_основная[[#This Row],[Первая строка массива]])</f>
        <v>F$1410</v>
      </c>
      <c r="O60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01" s="90">
        <v>1410</v>
      </c>
      <c r="Q601" s="90">
        <f>Таблица_основная[[#This Row],[Первая строка массива]]+43</f>
        <v>1453</v>
      </c>
    </row>
    <row r="602" spans="1:17" ht="15.75" x14ac:dyDescent="0.25">
      <c r="A602" s="90">
        <v>1512</v>
      </c>
      <c r="B602" s="90">
        <v>601</v>
      </c>
      <c r="C602" s="53" t="s">
        <v>15</v>
      </c>
      <c r="D602" s="91" t="s">
        <v>89</v>
      </c>
      <c r="E602" s="55">
        <v>44927</v>
      </c>
      <c r="F602" s="93">
        <v>49</v>
      </c>
      <c r="G602" s="90">
        <v>10</v>
      </c>
      <c r="H602" s="63" t="s">
        <v>98</v>
      </c>
      <c r="I602" s="93">
        <v>43.2</v>
      </c>
      <c r="J602" s="63" t="s">
        <v>104</v>
      </c>
      <c r="K602" s="67">
        <v>39.299999999999997</v>
      </c>
      <c r="L602" s="155">
        <v>9</v>
      </c>
      <c r="M6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2" s="89" t="str">
        <f>CONCATENATE("F","$",Таблица_основная[[#This Row],[Первая строка массива]])</f>
        <v>F$1498</v>
      </c>
      <c r="O60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602" s="90">
        <v>1498</v>
      </c>
      <c r="Q602" s="90">
        <f>Таблица_основная[[#This Row],[Первая строка массива]]+43</f>
        <v>1541</v>
      </c>
    </row>
    <row r="603" spans="1:17" ht="15.75" x14ac:dyDescent="0.25">
      <c r="A603" s="90">
        <v>1468</v>
      </c>
      <c r="B603" s="90">
        <v>602</v>
      </c>
      <c r="C603" s="53" t="s">
        <v>15</v>
      </c>
      <c r="D603" s="91" t="s">
        <v>90</v>
      </c>
      <c r="E603" s="55">
        <v>44927</v>
      </c>
      <c r="F603" s="93">
        <v>1</v>
      </c>
      <c r="G603" s="90">
        <v>7</v>
      </c>
      <c r="H603" s="63" t="s">
        <v>98</v>
      </c>
      <c r="I603" s="93">
        <v>2.2000000000000002</v>
      </c>
      <c r="J603" s="63" t="s">
        <v>104</v>
      </c>
      <c r="K603" s="67">
        <v>31.5</v>
      </c>
      <c r="L603" s="155">
        <v>9</v>
      </c>
      <c r="M6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03" s="89" t="str">
        <f>CONCATENATE("F","$",Таблица_основная[[#This Row],[Первая строка массива]])</f>
        <v>F$1454</v>
      </c>
      <c r="O60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603" s="90">
        <v>1454</v>
      </c>
      <c r="Q603" s="90">
        <f>Таблица_основная[[#This Row],[Первая строка массива]]+43</f>
        <v>1497</v>
      </c>
    </row>
    <row r="604" spans="1:17" ht="15.75" x14ac:dyDescent="0.25">
      <c r="A604" s="90">
        <v>1556</v>
      </c>
      <c r="B604" s="90">
        <v>603</v>
      </c>
      <c r="C604" s="53" t="s">
        <v>15</v>
      </c>
      <c r="D604" s="91" t="s">
        <v>160</v>
      </c>
      <c r="E604" s="55">
        <v>44927</v>
      </c>
      <c r="F604" s="58">
        <v>0.3</v>
      </c>
      <c r="G604" s="90">
        <v>7</v>
      </c>
      <c r="H604" s="63" t="s">
        <v>98</v>
      </c>
      <c r="I604" s="58">
        <v>0</v>
      </c>
      <c r="J604" s="63" t="s">
        <v>104</v>
      </c>
      <c r="K604" s="140" t="s">
        <v>178</v>
      </c>
      <c r="L604" s="156">
        <v>9</v>
      </c>
      <c r="M6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04" s="89" t="str">
        <f>CONCATENATE("F","$",Таблица_основная[[#This Row],[Первая строка массива]])</f>
        <v>F$1542</v>
      </c>
      <c r="O60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604" s="90">
        <v>1542</v>
      </c>
      <c r="Q604" s="90">
        <f>Таблица_основная[[#This Row],[Первая строка массива]]+43</f>
        <v>1585</v>
      </c>
    </row>
    <row r="605" spans="1:17" ht="15.75" x14ac:dyDescent="0.25">
      <c r="A605" s="90">
        <v>1292</v>
      </c>
      <c r="B605" s="90">
        <v>604</v>
      </c>
      <c r="C605" s="53" t="s">
        <v>15</v>
      </c>
      <c r="D605" s="91" t="s">
        <v>161</v>
      </c>
      <c r="E605" s="55">
        <v>44927</v>
      </c>
      <c r="F605" s="95">
        <v>0.2</v>
      </c>
      <c r="G605" s="90">
        <v>4</v>
      </c>
      <c r="H605" s="63" t="s">
        <v>98</v>
      </c>
      <c r="I605" s="95">
        <v>0.2</v>
      </c>
      <c r="J605" s="63" t="s">
        <v>104</v>
      </c>
      <c r="K605" s="67" t="s">
        <v>178</v>
      </c>
      <c r="L605" s="155">
        <v>9</v>
      </c>
      <c r="M6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05" s="89" t="str">
        <f>CONCATENATE("F","$",Таблица_основная[[#This Row],[Первая строка массива]])</f>
        <v>F$1278</v>
      </c>
      <c r="O60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605" s="90">
        <v>1278</v>
      </c>
      <c r="Q605" s="90">
        <f>Таблица_основная[[#This Row],[Первая строка массива]]+43</f>
        <v>1321</v>
      </c>
    </row>
    <row r="606" spans="1:17" ht="15.75" x14ac:dyDescent="0.25">
      <c r="A606" s="90">
        <v>1336</v>
      </c>
      <c r="B606" s="90">
        <v>605</v>
      </c>
      <c r="C606" s="53" t="s">
        <v>15</v>
      </c>
      <c r="D606" s="91" t="s">
        <v>94</v>
      </c>
      <c r="E606" s="55">
        <v>44927</v>
      </c>
      <c r="F606" s="95">
        <v>0.4</v>
      </c>
      <c r="G606" s="90">
        <v>3</v>
      </c>
      <c r="H606" s="63" t="s">
        <v>98</v>
      </c>
      <c r="I606" s="95">
        <v>0.5</v>
      </c>
      <c r="J606" s="63" t="s">
        <v>104</v>
      </c>
      <c r="K606" s="67">
        <v>0.2</v>
      </c>
      <c r="L606" s="155">
        <v>9</v>
      </c>
      <c r="M6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06" s="89" t="str">
        <f>CONCATENATE("F","$",Таблица_основная[[#This Row],[Первая строка массива]])</f>
        <v>F$1322</v>
      </c>
      <c r="O60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606" s="90">
        <v>1322</v>
      </c>
      <c r="Q606" s="90">
        <f>Таблица_основная[[#This Row],[Первая строка массива]]+43</f>
        <v>1365</v>
      </c>
    </row>
    <row r="607" spans="1:17" ht="15.75" x14ac:dyDescent="0.25">
      <c r="A607" s="90">
        <v>1204</v>
      </c>
      <c r="B607" s="90">
        <v>606</v>
      </c>
      <c r="C607" s="53" t="s">
        <v>15</v>
      </c>
      <c r="D607" s="59" t="s">
        <v>162</v>
      </c>
      <c r="E607" s="55">
        <v>44927</v>
      </c>
      <c r="F607" s="59">
        <v>1.1000000000000001</v>
      </c>
      <c r="G607" s="59">
        <v>11</v>
      </c>
      <c r="H607" s="63" t="s">
        <v>98</v>
      </c>
      <c r="I607" s="59">
        <v>1.4</v>
      </c>
      <c r="J607" s="63" t="s">
        <v>104</v>
      </c>
      <c r="K607" s="67">
        <v>1.6</v>
      </c>
      <c r="L607" s="155">
        <v>9</v>
      </c>
      <c r="M6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07" s="89" t="str">
        <f>CONCATENATE("F","$",Таблица_основная[[#This Row],[Первая строка массива]])</f>
        <v>F$1190</v>
      </c>
      <c r="O60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607" s="90">
        <v>1190</v>
      </c>
      <c r="Q607" s="90">
        <f>Таблица_основная[[#This Row],[Первая строка массива]]+43</f>
        <v>1233</v>
      </c>
    </row>
    <row r="608" spans="1:17" ht="15.75" x14ac:dyDescent="0.25">
      <c r="A608" s="90">
        <v>940</v>
      </c>
      <c r="B608" s="90">
        <v>607</v>
      </c>
      <c r="C608" s="53" t="s">
        <v>15</v>
      </c>
      <c r="D608" s="59" t="s">
        <v>83</v>
      </c>
      <c r="E608" s="55">
        <v>44927</v>
      </c>
      <c r="F608" s="92">
        <v>1</v>
      </c>
      <c r="G608" s="96">
        <v>5</v>
      </c>
      <c r="H608" s="63" t="s">
        <v>98</v>
      </c>
      <c r="I608" s="92">
        <v>1.1000000000000001</v>
      </c>
      <c r="J608" s="63" t="s">
        <v>104</v>
      </c>
      <c r="K608" s="67">
        <v>32.1</v>
      </c>
      <c r="L608" s="155">
        <v>9</v>
      </c>
      <c r="M6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608" s="89" t="str">
        <f>CONCATENATE("F","$",Таблица_основная[[#This Row],[Первая строка массива]])</f>
        <v>F$926</v>
      </c>
      <c r="O60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608" s="90">
        <v>926</v>
      </c>
      <c r="Q608" s="90">
        <f>Таблица_основная[[#This Row],[Первая строка массива]]+43</f>
        <v>969</v>
      </c>
    </row>
    <row r="609" spans="1:17" ht="15.75" x14ac:dyDescent="0.25">
      <c r="A609" s="90">
        <v>1028</v>
      </c>
      <c r="B609" s="90">
        <v>608</v>
      </c>
      <c r="C609" s="53" t="s">
        <v>15</v>
      </c>
      <c r="D609" s="59" t="s">
        <v>163</v>
      </c>
      <c r="E609" s="55">
        <v>44927</v>
      </c>
      <c r="F609" s="94">
        <v>100</v>
      </c>
      <c r="G609" s="96">
        <v>1</v>
      </c>
      <c r="H609" s="63" t="s">
        <v>98</v>
      </c>
      <c r="I609" s="94">
        <v>99.5</v>
      </c>
      <c r="J609" s="63" t="s">
        <v>104</v>
      </c>
      <c r="K609" s="67" t="s">
        <v>178</v>
      </c>
      <c r="L609" s="155">
        <v>9</v>
      </c>
      <c r="M60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609" s="89" t="str">
        <f>CONCATENATE("F","$",Таблица_основная[[#This Row],[Первая строка массива]])</f>
        <v>F$1014</v>
      </c>
      <c r="O60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609" s="90">
        <v>1014</v>
      </c>
      <c r="Q609" s="90">
        <f>Таблица_основная[[#This Row],[Первая строка массива]]+43</f>
        <v>1057</v>
      </c>
    </row>
    <row r="610" spans="1:17" ht="15.75" x14ac:dyDescent="0.25">
      <c r="A610" s="90">
        <v>237</v>
      </c>
      <c r="B610" s="90">
        <v>609</v>
      </c>
      <c r="C610" s="53" t="s">
        <v>16</v>
      </c>
      <c r="D610" s="59" t="s">
        <v>155</v>
      </c>
      <c r="E610" s="55">
        <v>44562</v>
      </c>
      <c r="F610" s="59">
        <v>21</v>
      </c>
      <c r="G610" s="59">
        <v>12</v>
      </c>
      <c r="H610" s="63" t="s">
        <v>97</v>
      </c>
      <c r="I610" s="59">
        <v>24.3</v>
      </c>
      <c r="J610" s="63" t="s">
        <v>103</v>
      </c>
      <c r="K610" s="72">
        <v>235.1</v>
      </c>
      <c r="L610" s="154">
        <v>15</v>
      </c>
      <c r="M610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610" s="89" t="str">
        <f>CONCATENATE("F","$",Таблица_основная[[#This Row],[Первая строка массива]])</f>
        <v>F$222</v>
      </c>
      <c r="O61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610" s="90">
        <v>222</v>
      </c>
      <c r="Q610" s="90">
        <f>Таблица_основная[[#This Row],[Первая строка массива]]+43</f>
        <v>265</v>
      </c>
    </row>
    <row r="611" spans="1:17" ht="15.75" x14ac:dyDescent="0.25">
      <c r="A611" s="90">
        <v>765</v>
      </c>
      <c r="B611" s="90">
        <v>610</v>
      </c>
      <c r="C611" s="53" t="s">
        <v>16</v>
      </c>
      <c r="D611" s="54" t="s">
        <v>164</v>
      </c>
      <c r="E611" s="55">
        <v>44562</v>
      </c>
      <c r="F611" s="59">
        <v>122193.00000000003</v>
      </c>
      <c r="G611" s="59">
        <v>11</v>
      </c>
      <c r="H611" s="63" t="s">
        <v>97</v>
      </c>
      <c r="I611" s="59">
        <v>116149</v>
      </c>
      <c r="J611" s="63" t="s">
        <v>103</v>
      </c>
      <c r="K611" s="73">
        <v>1712442.1</v>
      </c>
      <c r="L611" s="154">
        <v>15</v>
      </c>
      <c r="M61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1" s="89" t="str">
        <f>CONCATENATE("F","$",Таблица_основная[[#This Row],[Первая строка массива]])</f>
        <v>F$750</v>
      </c>
      <c r="O61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611" s="90">
        <v>750</v>
      </c>
      <c r="Q611" s="90">
        <f>Таблица_основная[[#This Row],[Первая строка массива]]+43</f>
        <v>793</v>
      </c>
    </row>
    <row r="612" spans="1:17" ht="15.75" x14ac:dyDescent="0.25">
      <c r="A612" s="90">
        <v>281</v>
      </c>
      <c r="B612" s="90">
        <v>611</v>
      </c>
      <c r="C612" s="53" t="s">
        <v>16</v>
      </c>
      <c r="D612" s="54" t="s">
        <v>156</v>
      </c>
      <c r="E612" s="55">
        <v>44562</v>
      </c>
      <c r="F612" s="146">
        <v>0.2</v>
      </c>
      <c r="G612" s="59">
        <v>3</v>
      </c>
      <c r="H612" s="63" t="s">
        <v>97</v>
      </c>
      <c r="I612" s="146">
        <v>0.2</v>
      </c>
      <c r="J612" s="63" t="s">
        <v>103</v>
      </c>
      <c r="K612" s="67">
        <v>2E-3</v>
      </c>
      <c r="L612" s="155">
        <v>15</v>
      </c>
      <c r="M6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12" s="89" t="str">
        <f>CONCATENATE("F","$",Таблица_основная[[#This Row],[Первая строка массива]])</f>
        <v>F$266</v>
      </c>
      <c r="O61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612" s="90">
        <v>266</v>
      </c>
      <c r="Q612" s="90">
        <f>Таблица_основная[[#This Row],[Первая строка массива]]+43</f>
        <v>309</v>
      </c>
    </row>
    <row r="613" spans="1:17" ht="15.75" x14ac:dyDescent="0.25">
      <c r="A613" s="90">
        <v>17</v>
      </c>
      <c r="B613" s="90">
        <v>612</v>
      </c>
      <c r="C613" s="53" t="s">
        <v>16</v>
      </c>
      <c r="D613" s="54" t="s">
        <v>165</v>
      </c>
      <c r="E613" s="55">
        <v>44562</v>
      </c>
      <c r="F613" s="59">
        <v>124</v>
      </c>
      <c r="G613" s="59">
        <v>10</v>
      </c>
      <c r="H613" s="63" t="s">
        <v>97</v>
      </c>
      <c r="I613" s="59">
        <v>154.69999999999999</v>
      </c>
      <c r="J613" s="63" t="s">
        <v>103</v>
      </c>
      <c r="K613" s="74">
        <v>2237.9</v>
      </c>
      <c r="L613" s="154">
        <v>15</v>
      </c>
      <c r="M61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3" s="89" t="str">
        <f>CONCATENATE("F","$",Таблица_основная[[#This Row],[Первая строка массива]])</f>
        <v>F$2</v>
      </c>
      <c r="O61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613" s="90">
        <v>2</v>
      </c>
      <c r="Q613" s="90">
        <f>Таблица_основная[[#This Row],[Первая строка массива]]+43</f>
        <v>45</v>
      </c>
    </row>
    <row r="614" spans="1:17" ht="15.75" x14ac:dyDescent="0.25">
      <c r="A614" s="90">
        <v>809</v>
      </c>
      <c r="B614" s="90">
        <v>613</v>
      </c>
      <c r="C614" s="53" t="s">
        <v>16</v>
      </c>
      <c r="D614" s="54" t="s">
        <v>166</v>
      </c>
      <c r="E614" s="55">
        <v>44562</v>
      </c>
      <c r="F614" s="59">
        <v>1832</v>
      </c>
      <c r="G614" s="59">
        <v>17</v>
      </c>
      <c r="H614" s="63" t="s">
        <v>97</v>
      </c>
      <c r="I614" s="59">
        <v>3901.3</v>
      </c>
      <c r="J614" s="63" t="s">
        <v>103</v>
      </c>
      <c r="K614" s="74">
        <v>44096.6</v>
      </c>
      <c r="L614" s="154">
        <v>15</v>
      </c>
      <c r="M61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4" s="89" t="str">
        <f>CONCATENATE("F","$",Таблица_основная[[#This Row],[Первая строка массива]])</f>
        <v>F$794</v>
      </c>
      <c r="O61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14" s="90">
        <v>794</v>
      </c>
      <c r="Q614" s="90">
        <f>Таблица_основная[[#This Row],[Первая строка массива]]+43</f>
        <v>837</v>
      </c>
    </row>
    <row r="615" spans="1:17" ht="15.75" x14ac:dyDescent="0.25">
      <c r="A615" s="90">
        <v>61</v>
      </c>
      <c r="B615" s="90">
        <v>614</v>
      </c>
      <c r="C615" s="53" t="s">
        <v>16</v>
      </c>
      <c r="D615" s="54" t="s">
        <v>157</v>
      </c>
      <c r="E615" s="55">
        <v>44562</v>
      </c>
      <c r="F615" s="59">
        <v>1977</v>
      </c>
      <c r="G615" s="59">
        <v>16</v>
      </c>
      <c r="H615" s="63" t="s">
        <v>97</v>
      </c>
      <c r="I615" s="59">
        <v>4080.4</v>
      </c>
      <c r="J615" s="63" t="s">
        <v>103</v>
      </c>
      <c r="K615" s="68">
        <v>46569.599999999999</v>
      </c>
      <c r="L615" s="155">
        <v>15</v>
      </c>
      <c r="M6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5" s="89" t="str">
        <f>CONCATENATE("F","$",Таблица_основная[[#This Row],[Первая строка массива]])</f>
        <v>F$46</v>
      </c>
      <c r="O61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615" s="90">
        <v>46</v>
      </c>
      <c r="Q615" s="90">
        <f>Таблица_основная[[#This Row],[Первая строка массива]]+43</f>
        <v>89</v>
      </c>
    </row>
    <row r="616" spans="1:17" ht="15.75" x14ac:dyDescent="0.25">
      <c r="A616" s="90">
        <v>413</v>
      </c>
      <c r="B616" s="90">
        <v>615</v>
      </c>
      <c r="C616" s="53" t="s">
        <v>16</v>
      </c>
      <c r="D616" s="54" t="s">
        <v>71</v>
      </c>
      <c r="E616" s="55">
        <v>44562</v>
      </c>
      <c r="F616" s="146">
        <v>16.2</v>
      </c>
      <c r="G616" s="59">
        <v>23</v>
      </c>
      <c r="H616" s="63" t="s">
        <v>97</v>
      </c>
      <c r="I616" s="146">
        <v>35.1</v>
      </c>
      <c r="J616" s="63" t="s">
        <v>103</v>
      </c>
      <c r="K616" s="67">
        <v>27.2</v>
      </c>
      <c r="L616" s="155">
        <v>15</v>
      </c>
      <c r="M6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6" s="89" t="str">
        <f>CONCATENATE("F","$",Таблица_основная[[#This Row],[Первая строка массива]])</f>
        <v>F$398</v>
      </c>
      <c r="O61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616" s="90">
        <v>398</v>
      </c>
      <c r="Q616" s="90">
        <f>Таблица_основная[[#This Row],[Первая строка массива]]+43</f>
        <v>441</v>
      </c>
    </row>
    <row r="617" spans="1:17" ht="15.75" x14ac:dyDescent="0.25">
      <c r="A617" s="90">
        <v>325</v>
      </c>
      <c r="B617" s="90">
        <v>616</v>
      </c>
      <c r="C617" s="53" t="s">
        <v>16</v>
      </c>
      <c r="D617" s="54" t="s">
        <v>158</v>
      </c>
      <c r="E617" s="55">
        <v>44562</v>
      </c>
      <c r="F617" s="59">
        <v>212</v>
      </c>
      <c r="G617" s="59">
        <v>12</v>
      </c>
      <c r="H617" s="63" t="s">
        <v>97</v>
      </c>
      <c r="I617" s="59">
        <v>225.2</v>
      </c>
      <c r="J617" s="63" t="s">
        <v>103</v>
      </c>
      <c r="K617" s="67">
        <v>2573.6</v>
      </c>
      <c r="L617" s="155">
        <v>15</v>
      </c>
      <c r="M6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7" s="89" t="str">
        <f>CONCATENATE("F","$",Таблица_основная[[#This Row],[Первая строка массива]])</f>
        <v>F$310</v>
      </c>
      <c r="O61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617" s="90">
        <v>310</v>
      </c>
      <c r="Q617" s="90">
        <f>Таблица_основная[[#This Row],[Первая строка массива]]+43</f>
        <v>353</v>
      </c>
    </row>
    <row r="618" spans="1:17" ht="15.75" x14ac:dyDescent="0.25">
      <c r="A618" s="90">
        <v>149</v>
      </c>
      <c r="B618" s="90">
        <v>617</v>
      </c>
      <c r="C618" s="53" t="s">
        <v>16</v>
      </c>
      <c r="D618" s="144" t="s">
        <v>85</v>
      </c>
      <c r="E618" s="55">
        <v>44562</v>
      </c>
      <c r="F618" s="137">
        <v>0.68</v>
      </c>
      <c r="G618" s="90">
        <v>14</v>
      </c>
      <c r="H618" s="63" t="s">
        <v>97</v>
      </c>
      <c r="I618" s="137">
        <v>0</v>
      </c>
      <c r="J618" s="63" t="s">
        <v>103</v>
      </c>
      <c r="K618" s="140" t="s">
        <v>178</v>
      </c>
      <c r="L618" s="156">
        <v>15</v>
      </c>
      <c r="M6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8" s="89" t="str">
        <f>CONCATENATE("F","$",Таблица_основная[[#This Row],[Первая строка массива]])</f>
        <v>F$134</v>
      </c>
      <c r="O61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618" s="90">
        <v>134</v>
      </c>
      <c r="Q618" s="90">
        <f>Таблица_основная[[#This Row],[Первая строка массива]]+43</f>
        <v>177</v>
      </c>
    </row>
    <row r="619" spans="1:17" ht="15.75" x14ac:dyDescent="0.25">
      <c r="A619" s="90">
        <v>545</v>
      </c>
      <c r="B619" s="90">
        <v>618</v>
      </c>
      <c r="C619" s="53" t="s">
        <v>16</v>
      </c>
      <c r="D619" s="144" t="s">
        <v>86</v>
      </c>
      <c r="E619" s="55">
        <v>44562</v>
      </c>
      <c r="F619" s="137">
        <v>25</v>
      </c>
      <c r="G619" s="90">
        <v>11</v>
      </c>
      <c r="H619" s="63" t="s">
        <v>97</v>
      </c>
      <c r="I619" s="93">
        <v>25.4</v>
      </c>
      <c r="J619" s="63" t="s">
        <v>103</v>
      </c>
      <c r="K619" s="67" t="s">
        <v>178</v>
      </c>
      <c r="L619" s="155">
        <v>15</v>
      </c>
      <c r="M6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19" s="89" t="str">
        <f>CONCATENATE("F","$",Таблица_основная[[#This Row],[Первая строка массива]])</f>
        <v>F$530</v>
      </c>
      <c r="O61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619" s="90">
        <v>530</v>
      </c>
      <c r="Q619" s="90">
        <f>Таблица_основная[[#This Row],[Первая строка массива]]+43</f>
        <v>573</v>
      </c>
    </row>
    <row r="620" spans="1:17" ht="15.75" x14ac:dyDescent="0.25">
      <c r="A620" s="90">
        <v>589</v>
      </c>
      <c r="B620" s="90">
        <v>619</v>
      </c>
      <c r="C620" s="53" t="s">
        <v>16</v>
      </c>
      <c r="D620" s="144" t="s">
        <v>159</v>
      </c>
      <c r="E620" s="55">
        <v>44562</v>
      </c>
      <c r="F620" s="137">
        <v>66</v>
      </c>
      <c r="G620" s="90">
        <v>11</v>
      </c>
      <c r="H620" s="63" t="s">
        <v>97</v>
      </c>
      <c r="I620" s="93">
        <v>62.9</v>
      </c>
      <c r="J620" s="63" t="s">
        <v>103</v>
      </c>
      <c r="K620" s="67" t="s">
        <v>178</v>
      </c>
      <c r="L620" s="155">
        <v>15</v>
      </c>
      <c r="M6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0" s="89" t="str">
        <f>CONCATENATE("F","$",Таблица_основная[[#This Row],[Первая строка массива]])</f>
        <v>F$574</v>
      </c>
      <c r="O62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620" s="90">
        <v>574</v>
      </c>
      <c r="Q620" s="90">
        <f>Таблица_основная[[#This Row],[Первая строка массива]]+43</f>
        <v>617</v>
      </c>
    </row>
    <row r="621" spans="1:17" ht="15.75" x14ac:dyDescent="0.25">
      <c r="A621" s="90">
        <v>677</v>
      </c>
      <c r="B621" s="90">
        <v>620</v>
      </c>
      <c r="C621" s="53" t="s">
        <v>16</v>
      </c>
      <c r="D621" s="144" t="s">
        <v>89</v>
      </c>
      <c r="E621" s="55">
        <v>44562</v>
      </c>
      <c r="F621" s="137">
        <v>26</v>
      </c>
      <c r="G621" s="90">
        <v>14</v>
      </c>
      <c r="H621" s="63" t="s">
        <v>97</v>
      </c>
      <c r="I621" s="93">
        <v>32.1</v>
      </c>
      <c r="J621" s="63" t="s">
        <v>103</v>
      </c>
      <c r="K621" s="67">
        <v>35.9</v>
      </c>
      <c r="L621" s="155">
        <v>15</v>
      </c>
      <c r="M6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1" s="89" t="str">
        <f>CONCATENATE("F","$",Таблица_основная[[#This Row],[Первая строка массива]])</f>
        <v>F$662</v>
      </c>
      <c r="O62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621" s="90">
        <v>662</v>
      </c>
      <c r="Q621" s="90">
        <f>Таблица_основная[[#This Row],[Первая строка массива]]+43</f>
        <v>705</v>
      </c>
    </row>
    <row r="622" spans="1:17" ht="15.75" x14ac:dyDescent="0.25">
      <c r="A622" s="90">
        <v>633</v>
      </c>
      <c r="B622" s="90">
        <v>621</v>
      </c>
      <c r="C622" s="53" t="s">
        <v>16</v>
      </c>
      <c r="D622" s="144" t="s">
        <v>90</v>
      </c>
      <c r="E622" s="55">
        <v>44562</v>
      </c>
      <c r="F622" s="137">
        <v>13</v>
      </c>
      <c r="G622" s="90">
        <v>11</v>
      </c>
      <c r="H622" s="63" t="s">
        <v>97</v>
      </c>
      <c r="I622" s="93">
        <v>13.7</v>
      </c>
      <c r="J622" s="63" t="s">
        <v>103</v>
      </c>
      <c r="K622" s="67">
        <v>42.8</v>
      </c>
      <c r="L622" s="155">
        <v>15</v>
      </c>
      <c r="M6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622" s="89" t="str">
        <f>CONCATENATE("F","$",Таблица_основная[[#This Row],[Первая строка массива]])</f>
        <v>F$618</v>
      </c>
      <c r="O62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622" s="90">
        <v>618</v>
      </c>
      <c r="Q622" s="90">
        <f>Таблица_основная[[#This Row],[Первая строка массива]]+43</f>
        <v>661</v>
      </c>
    </row>
    <row r="623" spans="1:17" ht="15.75" x14ac:dyDescent="0.25">
      <c r="A623" s="90">
        <v>721</v>
      </c>
      <c r="B623" s="90">
        <v>622</v>
      </c>
      <c r="C623" s="53" t="s">
        <v>16</v>
      </c>
      <c r="D623" s="144" t="s">
        <v>160</v>
      </c>
      <c r="E623" s="55">
        <v>44562</v>
      </c>
      <c r="F623" s="137">
        <v>0.2</v>
      </c>
      <c r="G623" s="90">
        <v>7</v>
      </c>
      <c r="H623" s="63" t="s">
        <v>97</v>
      </c>
      <c r="I623" s="93">
        <v>0</v>
      </c>
      <c r="J623" s="63" t="s">
        <v>103</v>
      </c>
      <c r="K623" s="140" t="s">
        <v>178</v>
      </c>
      <c r="L623" s="156">
        <v>15</v>
      </c>
      <c r="M62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623" s="89" t="str">
        <f>CONCATENATE("F","$",Таблица_основная[[#This Row],[Первая строка массива]])</f>
        <v>F$706</v>
      </c>
      <c r="O62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623" s="90">
        <v>706</v>
      </c>
      <c r="Q623" s="90">
        <f>Таблица_основная[[#This Row],[Первая строка массива]]+43</f>
        <v>749</v>
      </c>
    </row>
    <row r="624" spans="1:17" ht="15.75" x14ac:dyDescent="0.25">
      <c r="A624" s="90">
        <v>457</v>
      </c>
      <c r="B624" s="90">
        <v>623</v>
      </c>
      <c r="C624" s="53" t="s">
        <v>16</v>
      </c>
      <c r="D624" s="144" t="s">
        <v>161</v>
      </c>
      <c r="E624" s="55">
        <v>44562</v>
      </c>
      <c r="F624" s="148">
        <v>0.2</v>
      </c>
      <c r="G624" s="90">
        <v>4</v>
      </c>
      <c r="H624" s="63" t="s">
        <v>97</v>
      </c>
      <c r="I624" s="150">
        <v>0.2</v>
      </c>
      <c r="J624" s="63" t="s">
        <v>103</v>
      </c>
      <c r="K624" s="67" t="s">
        <v>178</v>
      </c>
      <c r="L624" s="155">
        <v>15</v>
      </c>
      <c r="M6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624" s="89" t="str">
        <f>CONCATENATE("F","$",Таблица_основная[[#This Row],[Первая строка массива]])</f>
        <v>F$442</v>
      </c>
      <c r="O62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624" s="90">
        <v>442</v>
      </c>
      <c r="Q624" s="90">
        <f>Таблица_основная[[#This Row],[Первая строка массива]]+43</f>
        <v>485</v>
      </c>
    </row>
    <row r="625" spans="1:17" ht="15.75" x14ac:dyDescent="0.25">
      <c r="A625" s="90">
        <v>501</v>
      </c>
      <c r="B625" s="90">
        <v>624</v>
      </c>
      <c r="C625" s="53" t="s">
        <v>16</v>
      </c>
      <c r="D625" s="144" t="s">
        <v>94</v>
      </c>
      <c r="E625" s="55">
        <v>44562</v>
      </c>
      <c r="F625" s="148">
        <v>1</v>
      </c>
      <c r="G625" s="90">
        <v>8</v>
      </c>
      <c r="H625" s="63" t="s">
        <v>97</v>
      </c>
      <c r="I625" s="148">
        <v>0.6</v>
      </c>
      <c r="J625" s="63" t="s">
        <v>103</v>
      </c>
      <c r="K625" s="67">
        <v>0.2</v>
      </c>
      <c r="L625" s="155">
        <v>15</v>
      </c>
      <c r="M62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625" s="89" t="str">
        <f>CONCATENATE("F","$",Таблица_основная[[#This Row],[Первая строка массива]])</f>
        <v>F$486</v>
      </c>
      <c r="O62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625" s="90">
        <v>486</v>
      </c>
      <c r="Q625" s="90">
        <f>Таблица_основная[[#This Row],[Первая строка массива]]+43</f>
        <v>529</v>
      </c>
    </row>
    <row r="626" spans="1:17" ht="15.75" x14ac:dyDescent="0.25">
      <c r="A626" s="90">
        <v>369</v>
      </c>
      <c r="B626" s="90">
        <v>625</v>
      </c>
      <c r="C626" s="53" t="s">
        <v>16</v>
      </c>
      <c r="D626" s="54" t="s">
        <v>162</v>
      </c>
      <c r="E626" s="55">
        <v>44562</v>
      </c>
      <c r="F626" s="57">
        <v>1.7</v>
      </c>
      <c r="G626" s="59">
        <v>12</v>
      </c>
      <c r="H626" s="63" t="s">
        <v>97</v>
      </c>
      <c r="I626" s="56">
        <v>1.9</v>
      </c>
      <c r="J626" s="63" t="s">
        <v>103</v>
      </c>
      <c r="K626" s="67">
        <v>1.5</v>
      </c>
      <c r="L626" s="155">
        <v>15</v>
      </c>
      <c r="M6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6" s="89" t="str">
        <f>CONCATENATE("F","$",Таблица_основная[[#This Row],[Первая строка массива]])</f>
        <v>F$354</v>
      </c>
      <c r="O62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626" s="90">
        <v>354</v>
      </c>
      <c r="Q626" s="90">
        <f>Таблица_основная[[#This Row],[Первая строка массива]]+43</f>
        <v>397</v>
      </c>
    </row>
    <row r="627" spans="1:17" ht="15.75" x14ac:dyDescent="0.25">
      <c r="A627" s="90">
        <v>105</v>
      </c>
      <c r="B627" s="90">
        <v>626</v>
      </c>
      <c r="C627" s="53" t="s">
        <v>16</v>
      </c>
      <c r="D627" s="54" t="s">
        <v>83</v>
      </c>
      <c r="E627" s="55">
        <v>44562</v>
      </c>
      <c r="F627" s="149">
        <v>0</v>
      </c>
      <c r="G627" s="96">
        <v>6</v>
      </c>
      <c r="H627" s="63" t="s">
        <v>97</v>
      </c>
      <c r="I627" s="149">
        <v>1.1000000000000001</v>
      </c>
      <c r="J627" s="63" t="s">
        <v>103</v>
      </c>
      <c r="K627" s="67">
        <v>30.3</v>
      </c>
      <c r="L627" s="155">
        <v>15</v>
      </c>
      <c r="M6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27" s="89" t="str">
        <f>CONCATENATE("F","$",Таблица_основная[[#This Row],[Первая строка массива]])</f>
        <v>F$90</v>
      </c>
      <c r="O62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627" s="90">
        <v>90</v>
      </c>
      <c r="Q627" s="90">
        <f>Таблица_основная[[#This Row],[Первая строка массива]]+43</f>
        <v>133</v>
      </c>
    </row>
    <row r="628" spans="1:17" ht="15.75" x14ac:dyDescent="0.25">
      <c r="A628" s="90">
        <v>193</v>
      </c>
      <c r="B628" s="90">
        <v>627</v>
      </c>
      <c r="C628" s="53" t="s">
        <v>16</v>
      </c>
      <c r="D628" s="54" t="s">
        <v>163</v>
      </c>
      <c r="E628" s="55">
        <v>44562</v>
      </c>
      <c r="F628" s="151">
        <v>100</v>
      </c>
      <c r="G628" s="96">
        <v>1</v>
      </c>
      <c r="H628" s="63" t="s">
        <v>97</v>
      </c>
      <c r="I628" s="151">
        <v>99.2</v>
      </c>
      <c r="J628" s="63" t="s">
        <v>103</v>
      </c>
      <c r="K628" s="67" t="s">
        <v>178</v>
      </c>
      <c r="L628" s="155">
        <v>15</v>
      </c>
      <c r="M6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628" s="89" t="str">
        <f>CONCATENATE("F","$",Таблица_основная[[#This Row],[Первая строка массива]])</f>
        <v>F$178</v>
      </c>
      <c r="O62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628" s="90">
        <v>178</v>
      </c>
      <c r="Q628" s="90">
        <f>Таблица_основная[[#This Row],[Первая строка массива]]+43</f>
        <v>221</v>
      </c>
    </row>
    <row r="629" spans="1:17" ht="15.75" x14ac:dyDescent="0.25">
      <c r="A629" s="90">
        <v>1073</v>
      </c>
      <c r="B629" s="90">
        <v>628</v>
      </c>
      <c r="C629" s="53" t="s">
        <v>16</v>
      </c>
      <c r="D629" s="54" t="s">
        <v>155</v>
      </c>
      <c r="E629" s="55">
        <v>44927</v>
      </c>
      <c r="F629" s="56">
        <v>21</v>
      </c>
      <c r="G629" s="59">
        <v>11</v>
      </c>
      <c r="H629" s="63" t="s">
        <v>98</v>
      </c>
      <c r="I629" s="56">
        <v>24</v>
      </c>
      <c r="J629" s="63" t="s">
        <v>104</v>
      </c>
      <c r="K629" s="69">
        <v>209.5</v>
      </c>
      <c r="L629" s="154">
        <v>14</v>
      </c>
      <c r="M62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29" s="89" t="str">
        <f>CONCATENATE("F","$",Таблица_основная[[#This Row],[Первая строка массива]])</f>
        <v>F$1058</v>
      </c>
      <c r="O62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629" s="90">
        <v>1058</v>
      </c>
      <c r="Q629" s="90">
        <f>Таблица_основная[[#This Row],[Первая строка массива]]+43</f>
        <v>1101</v>
      </c>
    </row>
    <row r="630" spans="1:17" ht="15.75" x14ac:dyDescent="0.25">
      <c r="A630" s="90">
        <v>1601</v>
      </c>
      <c r="B630" s="90">
        <v>629</v>
      </c>
      <c r="C630" s="53" t="s">
        <v>16</v>
      </c>
      <c r="D630" s="54" t="s">
        <v>164</v>
      </c>
      <c r="E630" s="55">
        <v>44927</v>
      </c>
      <c r="F630" s="56">
        <v>117641.00000000001</v>
      </c>
      <c r="G630" s="59">
        <v>13</v>
      </c>
      <c r="H630" s="63" t="s">
        <v>98</v>
      </c>
      <c r="I630" s="56">
        <v>131655.9</v>
      </c>
      <c r="J630" s="63" t="s">
        <v>104</v>
      </c>
      <c r="K630" s="71">
        <v>1645476.7</v>
      </c>
      <c r="L630" s="155">
        <v>14</v>
      </c>
      <c r="M63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0" s="89" t="str">
        <f>CONCATENATE("F","$",Таблица_основная[[#This Row],[Первая строка массива]])</f>
        <v>F$1586</v>
      </c>
      <c r="O63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630" s="90">
        <v>1586</v>
      </c>
      <c r="Q630" s="90">
        <f>Таблица_основная[[#This Row],[Первая строка массива]]+43</f>
        <v>1629</v>
      </c>
    </row>
    <row r="631" spans="1:17" ht="15.75" x14ac:dyDescent="0.25">
      <c r="A631" s="90">
        <v>1117</v>
      </c>
      <c r="B631" s="90">
        <v>630</v>
      </c>
      <c r="C631" s="53" t="s">
        <v>16</v>
      </c>
      <c r="D631" s="54" t="s">
        <v>156</v>
      </c>
      <c r="E631" s="55">
        <v>44927</v>
      </c>
      <c r="F631" s="57">
        <v>0.2</v>
      </c>
      <c r="G631" s="59">
        <v>3</v>
      </c>
      <c r="H631" s="63" t="s">
        <v>98</v>
      </c>
      <c r="I631" s="57">
        <v>0.2</v>
      </c>
      <c r="J631" s="63" t="s">
        <v>104</v>
      </c>
      <c r="K631" s="66">
        <v>1E-3</v>
      </c>
      <c r="L631" s="154">
        <v>14</v>
      </c>
      <c r="M63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631" s="89" t="str">
        <f>CONCATENATE("F","$",Таблица_основная[[#This Row],[Первая строка массива]])</f>
        <v>F$1102</v>
      </c>
      <c r="O63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631" s="90">
        <v>1102</v>
      </c>
      <c r="Q631" s="90">
        <f>Таблица_основная[[#This Row],[Первая строка массива]]+43</f>
        <v>1145</v>
      </c>
    </row>
    <row r="632" spans="1:17" ht="15.75" x14ac:dyDescent="0.25">
      <c r="A632" s="90">
        <v>853</v>
      </c>
      <c r="B632" s="90">
        <v>631</v>
      </c>
      <c r="C632" s="53" t="s">
        <v>16</v>
      </c>
      <c r="D632" s="59" t="s">
        <v>165</v>
      </c>
      <c r="E632" s="55">
        <v>44927</v>
      </c>
      <c r="F632" s="59">
        <v>118</v>
      </c>
      <c r="G632" s="59">
        <v>10</v>
      </c>
      <c r="H632" s="63" t="s">
        <v>98</v>
      </c>
      <c r="I632" s="59">
        <v>147.19999999999999</v>
      </c>
      <c r="J632" s="63" t="s">
        <v>104</v>
      </c>
      <c r="K632" s="70">
        <v>2015</v>
      </c>
      <c r="L632" s="154">
        <v>14</v>
      </c>
      <c r="M63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2" s="89" t="str">
        <f>CONCATENATE("F","$",Таблица_основная[[#This Row],[Первая строка массива]])</f>
        <v>F$838</v>
      </c>
      <c r="O63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632" s="90">
        <v>838</v>
      </c>
      <c r="Q632" s="90">
        <f>Таблица_основная[[#This Row],[Первая строка массива]]+43</f>
        <v>881</v>
      </c>
    </row>
    <row r="633" spans="1:17" ht="15.75" x14ac:dyDescent="0.25">
      <c r="A633" s="90">
        <v>1645</v>
      </c>
      <c r="B633" s="90">
        <v>632</v>
      </c>
      <c r="C633" s="53" t="s">
        <v>16</v>
      </c>
      <c r="D633" s="59" t="s">
        <v>166</v>
      </c>
      <c r="E633" s="55">
        <v>44927</v>
      </c>
      <c r="F633" s="59">
        <v>2037</v>
      </c>
      <c r="G633" s="59">
        <v>17</v>
      </c>
      <c r="H633" s="63" t="s">
        <v>98</v>
      </c>
      <c r="I633" s="59">
        <v>4235.8999999999996</v>
      </c>
      <c r="J633" s="63" t="s">
        <v>104</v>
      </c>
      <c r="K633" s="70">
        <v>45809.4</v>
      </c>
      <c r="L633" s="154">
        <v>14</v>
      </c>
      <c r="M63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3" s="89" t="str">
        <f>CONCATENATE("F","$",Таблица_основная[[#This Row],[Первая строка массива]])</f>
        <v>F$1630</v>
      </c>
      <c r="O63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633" s="90">
        <v>1630</v>
      </c>
      <c r="Q633" s="90">
        <f>Таблица_основная[[#This Row],[Первая строка массива]]+43</f>
        <v>1673</v>
      </c>
    </row>
    <row r="634" spans="1:17" ht="15.75" x14ac:dyDescent="0.25">
      <c r="A634" s="90">
        <v>897</v>
      </c>
      <c r="B634" s="90">
        <v>633</v>
      </c>
      <c r="C634" s="53" t="s">
        <v>16</v>
      </c>
      <c r="D634" s="59" t="s">
        <v>157</v>
      </c>
      <c r="E634" s="55">
        <v>44927</v>
      </c>
      <c r="F634" s="59">
        <v>2176</v>
      </c>
      <c r="G634" s="59">
        <v>17</v>
      </c>
      <c r="H634" s="63" t="s">
        <v>98</v>
      </c>
      <c r="I634" s="59">
        <v>4407.1000000000004</v>
      </c>
      <c r="J634" s="63" t="s">
        <v>104</v>
      </c>
      <c r="K634" s="67">
        <v>48033.8</v>
      </c>
      <c r="L634" s="155">
        <v>14</v>
      </c>
      <c r="M6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4" s="89" t="str">
        <f>CONCATENATE("F","$",Таблица_основная[[#This Row],[Первая строка массива]])</f>
        <v>F$882</v>
      </c>
      <c r="O63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634" s="90">
        <v>882</v>
      </c>
      <c r="Q634" s="90">
        <f>Таблица_основная[[#This Row],[Первая строка массива]]+43</f>
        <v>925</v>
      </c>
    </row>
    <row r="635" spans="1:17" ht="15.75" x14ac:dyDescent="0.25">
      <c r="A635" s="90">
        <v>1249</v>
      </c>
      <c r="B635" s="90">
        <v>634</v>
      </c>
      <c r="C635" s="53" t="s">
        <v>16</v>
      </c>
      <c r="D635" s="59" t="s">
        <v>71</v>
      </c>
      <c r="E635" s="55">
        <v>44927</v>
      </c>
      <c r="F635" s="146">
        <v>18.5</v>
      </c>
      <c r="G635" s="59">
        <v>19</v>
      </c>
      <c r="H635" s="63" t="s">
        <v>98</v>
      </c>
      <c r="I635" s="146">
        <v>33.5</v>
      </c>
      <c r="J635" s="63" t="s">
        <v>104</v>
      </c>
      <c r="K635" s="67">
        <v>29.2</v>
      </c>
      <c r="L635" s="155">
        <v>14</v>
      </c>
      <c r="M6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5" s="89" t="str">
        <f>CONCATENATE("F","$",Таблица_основная[[#This Row],[Первая строка массива]])</f>
        <v>F$1234</v>
      </c>
      <c r="O63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635" s="90">
        <v>1234</v>
      </c>
      <c r="Q635" s="90">
        <f>Таблица_основная[[#This Row],[Первая строка массива]]+43</f>
        <v>1277</v>
      </c>
    </row>
    <row r="636" spans="1:17" ht="15.75" x14ac:dyDescent="0.25">
      <c r="A636" s="90">
        <v>1161</v>
      </c>
      <c r="B636" s="90">
        <v>635</v>
      </c>
      <c r="C636" s="53" t="s">
        <v>16</v>
      </c>
      <c r="D636" s="59" t="s">
        <v>158</v>
      </c>
      <c r="E636" s="55">
        <v>44927</v>
      </c>
      <c r="F636" s="59">
        <v>197</v>
      </c>
      <c r="G636" s="59">
        <v>12</v>
      </c>
      <c r="H636" s="63" t="s">
        <v>98</v>
      </c>
      <c r="I636" s="59">
        <v>183.4</v>
      </c>
      <c r="J636" s="63" t="s">
        <v>104</v>
      </c>
      <c r="K636" s="67">
        <v>2563.9</v>
      </c>
      <c r="L636" s="155">
        <v>14</v>
      </c>
      <c r="M6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6" s="89" t="str">
        <f>CONCATENATE("F","$",Таблица_основная[[#This Row],[Первая строка массива]])</f>
        <v>F$1146</v>
      </c>
      <c r="O63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636" s="90">
        <v>1146</v>
      </c>
      <c r="Q636" s="90">
        <f>Таблица_основная[[#This Row],[Первая строка массива]]+43</f>
        <v>1189</v>
      </c>
    </row>
    <row r="637" spans="1:17" ht="15.75" x14ac:dyDescent="0.25">
      <c r="A637" s="90">
        <v>985</v>
      </c>
      <c r="B637" s="90">
        <v>636</v>
      </c>
      <c r="C637" s="53" t="s">
        <v>16</v>
      </c>
      <c r="D637" s="91" t="s">
        <v>85</v>
      </c>
      <c r="E637" s="55">
        <v>44927</v>
      </c>
      <c r="F637" s="93">
        <v>0.68</v>
      </c>
      <c r="G637" s="90">
        <v>13</v>
      </c>
      <c r="H637" s="63" t="s">
        <v>98</v>
      </c>
      <c r="I637" s="137">
        <v>0</v>
      </c>
      <c r="J637" s="63" t="s">
        <v>104</v>
      </c>
      <c r="K637" s="140" t="s">
        <v>178</v>
      </c>
      <c r="L637" s="156">
        <v>14</v>
      </c>
      <c r="M6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7" s="89" t="str">
        <f>CONCATENATE("F","$",Таблица_основная[[#This Row],[Первая строка массива]])</f>
        <v>F$970</v>
      </c>
      <c r="O63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637" s="90">
        <v>970</v>
      </c>
      <c r="Q637" s="90">
        <f>Таблица_основная[[#This Row],[Первая строка массива]]+43</f>
        <v>1013</v>
      </c>
    </row>
    <row r="638" spans="1:17" ht="15.75" x14ac:dyDescent="0.25">
      <c r="A638" s="90">
        <v>1381</v>
      </c>
      <c r="B638" s="90">
        <v>637</v>
      </c>
      <c r="C638" s="53" t="s">
        <v>16</v>
      </c>
      <c r="D638" s="91" t="s">
        <v>86</v>
      </c>
      <c r="E638" s="55">
        <v>44927</v>
      </c>
      <c r="F638" s="93">
        <v>26</v>
      </c>
      <c r="G638" s="90">
        <v>12</v>
      </c>
      <c r="H638" s="63" t="s">
        <v>98</v>
      </c>
      <c r="I638" s="93">
        <v>28.3</v>
      </c>
      <c r="J638" s="63" t="s">
        <v>104</v>
      </c>
      <c r="K638" s="67" t="s">
        <v>178</v>
      </c>
      <c r="L638" s="155">
        <v>14</v>
      </c>
      <c r="M6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8" s="89" t="str">
        <f>CONCATENATE("F","$",Таблица_основная[[#This Row],[Первая строка массива]])</f>
        <v>F$1366</v>
      </c>
      <c r="O63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38" s="90">
        <v>1366</v>
      </c>
      <c r="Q638" s="90">
        <f>Таблица_основная[[#This Row],[Первая строка массива]]+43</f>
        <v>1409</v>
      </c>
    </row>
    <row r="639" spans="1:17" ht="15.75" x14ac:dyDescent="0.25">
      <c r="A639" s="90">
        <v>1425</v>
      </c>
      <c r="B639" s="90">
        <v>638</v>
      </c>
      <c r="C639" s="53" t="s">
        <v>16</v>
      </c>
      <c r="D639" s="91" t="s">
        <v>159</v>
      </c>
      <c r="E639" s="55">
        <v>44927</v>
      </c>
      <c r="F639" s="93">
        <v>26</v>
      </c>
      <c r="G639" s="90">
        <v>12</v>
      </c>
      <c r="H639" s="63" t="s">
        <v>98</v>
      </c>
      <c r="I639" s="93">
        <v>39.1</v>
      </c>
      <c r="J639" s="63" t="s">
        <v>104</v>
      </c>
      <c r="K639" s="67" t="s">
        <v>178</v>
      </c>
      <c r="L639" s="155">
        <v>14</v>
      </c>
      <c r="M6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39" s="89" t="str">
        <f>CONCATENATE("F","$",Таблица_основная[[#This Row],[Первая строка массива]])</f>
        <v>F$1410</v>
      </c>
      <c r="O63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39" s="90">
        <v>1410</v>
      </c>
      <c r="Q639" s="90">
        <f>Таблица_основная[[#This Row],[Первая строка массива]]+43</f>
        <v>1453</v>
      </c>
    </row>
    <row r="640" spans="1:17" ht="15.75" x14ac:dyDescent="0.25">
      <c r="A640" s="90">
        <v>1513</v>
      </c>
      <c r="B640" s="90">
        <v>639</v>
      </c>
      <c r="C640" s="53" t="s">
        <v>16</v>
      </c>
      <c r="D640" s="91" t="s">
        <v>89</v>
      </c>
      <c r="E640" s="55">
        <v>44927</v>
      </c>
      <c r="F640" s="93">
        <v>44</v>
      </c>
      <c r="G640" s="90">
        <v>13</v>
      </c>
      <c r="H640" s="63" t="s">
        <v>98</v>
      </c>
      <c r="I640" s="93">
        <v>43.2</v>
      </c>
      <c r="J640" s="63" t="s">
        <v>104</v>
      </c>
      <c r="K640" s="67">
        <v>39.299999999999997</v>
      </c>
      <c r="L640" s="155">
        <v>14</v>
      </c>
      <c r="M6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0" s="89" t="str">
        <f>CONCATENATE("F","$",Таблица_основная[[#This Row],[Первая строка массива]])</f>
        <v>F$1498</v>
      </c>
      <c r="O64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640" s="90">
        <v>1498</v>
      </c>
      <c r="Q640" s="90">
        <f>Таблица_основная[[#This Row],[Первая строка массива]]+43</f>
        <v>1541</v>
      </c>
    </row>
    <row r="641" spans="1:17" ht="15.75" x14ac:dyDescent="0.25">
      <c r="A641" s="90">
        <v>1469</v>
      </c>
      <c r="B641" s="90">
        <v>640</v>
      </c>
      <c r="C641" s="53" t="s">
        <v>16</v>
      </c>
      <c r="D641" s="91" t="s">
        <v>90</v>
      </c>
      <c r="E641" s="55">
        <v>44927</v>
      </c>
      <c r="F641" s="93">
        <v>0</v>
      </c>
      <c r="G641" s="90">
        <v>8</v>
      </c>
      <c r="H641" s="63" t="s">
        <v>98</v>
      </c>
      <c r="I641" s="93">
        <v>2.2000000000000002</v>
      </c>
      <c r="J641" s="63" t="s">
        <v>104</v>
      </c>
      <c r="K641" s="67">
        <v>31.5</v>
      </c>
      <c r="L641" s="155">
        <v>14</v>
      </c>
      <c r="M6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41" s="89" t="str">
        <f>CONCATENATE("F","$",Таблица_основная[[#This Row],[Первая строка массива]])</f>
        <v>F$1454</v>
      </c>
      <c r="O64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641" s="90">
        <v>1454</v>
      </c>
      <c r="Q641" s="90">
        <f>Таблица_основная[[#This Row],[Первая строка массива]]+43</f>
        <v>1497</v>
      </c>
    </row>
    <row r="642" spans="1:17" ht="15.75" x14ac:dyDescent="0.25">
      <c r="A642" s="90">
        <v>1557</v>
      </c>
      <c r="B642" s="90">
        <v>641</v>
      </c>
      <c r="C642" s="53" t="s">
        <v>16</v>
      </c>
      <c r="D642" s="144" t="s">
        <v>160</v>
      </c>
      <c r="E642" s="55">
        <v>44927</v>
      </c>
      <c r="F642" s="150">
        <v>0.4</v>
      </c>
      <c r="G642" s="90">
        <v>6</v>
      </c>
      <c r="H642" s="63" t="s">
        <v>98</v>
      </c>
      <c r="I642" s="93">
        <v>0</v>
      </c>
      <c r="J642" s="63" t="s">
        <v>104</v>
      </c>
      <c r="K642" s="140" t="s">
        <v>178</v>
      </c>
      <c r="L642" s="156">
        <v>14</v>
      </c>
      <c r="M6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42" s="89" t="str">
        <f>CONCATENATE("F","$",Таблица_основная[[#This Row],[Первая строка массива]])</f>
        <v>F$1542</v>
      </c>
      <c r="O64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642" s="90">
        <v>1542</v>
      </c>
      <c r="Q642" s="90">
        <f>Таблица_основная[[#This Row],[Первая строка массива]]+43</f>
        <v>1585</v>
      </c>
    </row>
    <row r="643" spans="1:17" ht="15.75" x14ac:dyDescent="0.25">
      <c r="A643" s="90">
        <v>1293</v>
      </c>
      <c r="B643" s="90">
        <v>642</v>
      </c>
      <c r="C643" s="53" t="s">
        <v>16</v>
      </c>
      <c r="D643" s="144" t="s">
        <v>161</v>
      </c>
      <c r="E643" s="55">
        <v>44927</v>
      </c>
      <c r="F643" s="95">
        <v>0.2</v>
      </c>
      <c r="G643" s="90">
        <v>4</v>
      </c>
      <c r="H643" s="63" t="s">
        <v>98</v>
      </c>
      <c r="I643" s="95">
        <v>0.2</v>
      </c>
      <c r="J643" s="63" t="s">
        <v>104</v>
      </c>
      <c r="K643" s="67" t="s">
        <v>178</v>
      </c>
      <c r="L643" s="155">
        <v>14</v>
      </c>
      <c r="M6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43" s="89" t="str">
        <f>CONCATENATE("F","$",Таблица_основная[[#This Row],[Первая строка массива]])</f>
        <v>F$1278</v>
      </c>
      <c r="O64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643" s="90">
        <v>1278</v>
      </c>
      <c r="Q643" s="90">
        <f>Таблица_основная[[#This Row],[Первая строка массива]]+43</f>
        <v>1321</v>
      </c>
    </row>
    <row r="644" spans="1:17" ht="15.75" x14ac:dyDescent="0.25">
      <c r="A644" s="90">
        <v>1337</v>
      </c>
      <c r="B644" s="90">
        <v>643</v>
      </c>
      <c r="C644" s="53" t="s">
        <v>16</v>
      </c>
      <c r="D644" s="144" t="s">
        <v>94</v>
      </c>
      <c r="E644" s="55">
        <v>44927</v>
      </c>
      <c r="F644" s="95">
        <v>0.4</v>
      </c>
      <c r="G644" s="90">
        <v>3</v>
      </c>
      <c r="H644" s="63" t="s">
        <v>98</v>
      </c>
      <c r="I644" s="95">
        <v>0.5</v>
      </c>
      <c r="J644" s="63" t="s">
        <v>104</v>
      </c>
      <c r="K644" s="67">
        <v>0.2</v>
      </c>
      <c r="L644" s="155">
        <v>14</v>
      </c>
      <c r="M6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44" s="89" t="str">
        <f>CONCATENATE("F","$",Таблица_основная[[#This Row],[Первая строка массива]])</f>
        <v>F$1322</v>
      </c>
      <c r="O64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644" s="90">
        <v>1322</v>
      </c>
      <c r="Q644" s="90">
        <f>Таблица_основная[[#This Row],[Первая строка массива]]+43</f>
        <v>1365</v>
      </c>
    </row>
    <row r="645" spans="1:17" ht="15.75" x14ac:dyDescent="0.25">
      <c r="A645" s="90">
        <v>1205</v>
      </c>
      <c r="B645" s="90">
        <v>644</v>
      </c>
      <c r="C645" s="53" t="s">
        <v>16</v>
      </c>
      <c r="D645" s="54" t="s">
        <v>162</v>
      </c>
      <c r="E645" s="55">
        <v>44927</v>
      </c>
      <c r="F645" s="59">
        <v>1.7</v>
      </c>
      <c r="G645" s="59">
        <v>5</v>
      </c>
      <c r="H645" s="63" t="s">
        <v>98</v>
      </c>
      <c r="I645" s="59">
        <v>1.4</v>
      </c>
      <c r="J645" s="63" t="s">
        <v>104</v>
      </c>
      <c r="K645" s="67">
        <v>1.6</v>
      </c>
      <c r="L645" s="155">
        <v>14</v>
      </c>
      <c r="M6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5" s="89" t="str">
        <f>CONCATENATE("F","$",Таблица_основная[[#This Row],[Первая строка массива]])</f>
        <v>F$1190</v>
      </c>
      <c r="O64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645" s="90">
        <v>1190</v>
      </c>
      <c r="Q645" s="90">
        <f>Таблица_основная[[#This Row],[Первая строка массива]]+43</f>
        <v>1233</v>
      </c>
    </row>
    <row r="646" spans="1:17" ht="15.75" x14ac:dyDescent="0.25">
      <c r="A646" s="90">
        <v>941</v>
      </c>
      <c r="B646" s="90">
        <v>645</v>
      </c>
      <c r="C646" s="53" t="s">
        <v>16</v>
      </c>
      <c r="D646" s="54" t="s">
        <v>83</v>
      </c>
      <c r="E646" s="55">
        <v>44927</v>
      </c>
      <c r="F646" s="92">
        <v>0</v>
      </c>
      <c r="G646" s="96">
        <v>6</v>
      </c>
      <c r="H646" s="63" t="s">
        <v>98</v>
      </c>
      <c r="I646" s="92">
        <v>1.1000000000000001</v>
      </c>
      <c r="J646" s="63" t="s">
        <v>104</v>
      </c>
      <c r="K646" s="67">
        <v>32.1</v>
      </c>
      <c r="L646" s="155">
        <v>14</v>
      </c>
      <c r="M6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646" s="89" t="str">
        <f>CONCATENATE("F","$",Таблица_основная[[#This Row],[Первая строка массива]])</f>
        <v>F$926</v>
      </c>
      <c r="O64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646" s="90">
        <v>926</v>
      </c>
      <c r="Q646" s="90">
        <f>Таблица_основная[[#This Row],[Первая строка массива]]+43</f>
        <v>969</v>
      </c>
    </row>
    <row r="647" spans="1:17" ht="15.75" x14ac:dyDescent="0.25">
      <c r="A647" s="90">
        <v>1029</v>
      </c>
      <c r="B647" s="90">
        <v>646</v>
      </c>
      <c r="C647" s="53" t="s">
        <v>16</v>
      </c>
      <c r="D647" s="54" t="s">
        <v>163</v>
      </c>
      <c r="E647" s="55">
        <v>44927</v>
      </c>
      <c r="F647" s="94">
        <v>100</v>
      </c>
      <c r="G647" s="96">
        <v>1</v>
      </c>
      <c r="H647" s="63" t="s">
        <v>98</v>
      </c>
      <c r="I647" s="94">
        <v>99.5</v>
      </c>
      <c r="J647" s="63" t="s">
        <v>104</v>
      </c>
      <c r="K647" s="67" t="s">
        <v>178</v>
      </c>
      <c r="L647" s="155">
        <v>14</v>
      </c>
      <c r="M64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647" s="89" t="str">
        <f>CONCATENATE("F","$",Таблица_основная[[#This Row],[Первая строка массива]])</f>
        <v>F$1014</v>
      </c>
      <c r="O64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647" s="90">
        <v>1014</v>
      </c>
      <c r="Q647" s="90">
        <f>Таблица_основная[[#This Row],[Первая строка массива]]+43</f>
        <v>1057</v>
      </c>
    </row>
    <row r="648" spans="1:17" ht="15.75" x14ac:dyDescent="0.25">
      <c r="A648" s="90">
        <v>238</v>
      </c>
      <c r="B648" s="90">
        <v>647</v>
      </c>
      <c r="C648" s="53" t="s">
        <v>17</v>
      </c>
      <c r="D648" s="54" t="s">
        <v>155</v>
      </c>
      <c r="E648" s="55">
        <v>44562</v>
      </c>
      <c r="F648" s="59">
        <v>14</v>
      </c>
      <c r="G648" s="59">
        <v>18</v>
      </c>
      <c r="H648" s="63" t="s">
        <v>97</v>
      </c>
      <c r="I648" s="59">
        <v>24.3</v>
      </c>
      <c r="J648" s="63" t="s">
        <v>103</v>
      </c>
      <c r="K648" s="72">
        <v>235.1</v>
      </c>
      <c r="L648" s="154">
        <v>37</v>
      </c>
      <c r="M64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8" s="89" t="str">
        <f>CONCATENATE("F","$",Таблица_основная[[#This Row],[Первая строка массива]])</f>
        <v>F$222</v>
      </c>
      <c r="O64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648" s="90">
        <v>222</v>
      </c>
      <c r="Q648" s="90">
        <f>Таблица_основная[[#This Row],[Первая строка массива]]+43</f>
        <v>265</v>
      </c>
    </row>
    <row r="649" spans="1:17" ht="15.75" x14ac:dyDescent="0.25">
      <c r="A649" s="90">
        <v>766</v>
      </c>
      <c r="B649" s="90">
        <v>648</v>
      </c>
      <c r="C649" s="53" t="s">
        <v>17</v>
      </c>
      <c r="D649" s="54" t="s">
        <v>164</v>
      </c>
      <c r="E649" s="55">
        <v>44562</v>
      </c>
      <c r="F649" s="59">
        <v>47514.999999999993</v>
      </c>
      <c r="G649" s="59">
        <v>37</v>
      </c>
      <c r="H649" s="63" t="s">
        <v>97</v>
      </c>
      <c r="I649" s="59">
        <v>116149</v>
      </c>
      <c r="J649" s="63" t="s">
        <v>103</v>
      </c>
      <c r="K649" s="73">
        <v>1712442.1</v>
      </c>
      <c r="L649" s="154">
        <v>37</v>
      </c>
      <c r="M64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49" s="89" t="str">
        <f>CONCATENATE("F","$",Таблица_основная[[#This Row],[Первая строка массива]])</f>
        <v>F$750</v>
      </c>
      <c r="O64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649" s="90">
        <v>750</v>
      </c>
      <c r="Q649" s="90">
        <f>Таблица_основная[[#This Row],[Первая строка массива]]+43</f>
        <v>793</v>
      </c>
    </row>
    <row r="650" spans="1:17" ht="15.75" x14ac:dyDescent="0.25">
      <c r="A650" s="90">
        <v>282</v>
      </c>
      <c r="B650" s="90">
        <v>649</v>
      </c>
      <c r="C650" s="53" t="s">
        <v>17</v>
      </c>
      <c r="D650" s="54" t="s">
        <v>156</v>
      </c>
      <c r="E650" s="55">
        <v>44562</v>
      </c>
      <c r="F650" s="146">
        <v>0.3</v>
      </c>
      <c r="G650" s="59">
        <v>2</v>
      </c>
      <c r="H650" s="63" t="s">
        <v>97</v>
      </c>
      <c r="I650" s="146">
        <v>0.2</v>
      </c>
      <c r="J650" s="63" t="s">
        <v>103</v>
      </c>
      <c r="K650" s="67">
        <v>2E-3</v>
      </c>
      <c r="L650" s="155">
        <v>37</v>
      </c>
      <c r="M6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50" s="89" t="str">
        <f>CONCATENATE("F","$",Таблица_основная[[#This Row],[Первая строка массива]])</f>
        <v>F$266</v>
      </c>
      <c r="O65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650" s="90">
        <v>266</v>
      </c>
      <c r="Q650" s="90">
        <f>Таблица_основная[[#This Row],[Первая строка массива]]+43</f>
        <v>309</v>
      </c>
    </row>
    <row r="651" spans="1:17" ht="15.75" x14ac:dyDescent="0.25">
      <c r="A651" s="90">
        <v>18</v>
      </c>
      <c r="B651" s="90">
        <v>650</v>
      </c>
      <c r="C651" s="53" t="s">
        <v>17</v>
      </c>
      <c r="D651" s="54" t="s">
        <v>165</v>
      </c>
      <c r="E651" s="55">
        <v>44562</v>
      </c>
      <c r="F651" s="59">
        <v>33</v>
      </c>
      <c r="G651" s="59">
        <v>37</v>
      </c>
      <c r="H651" s="63" t="s">
        <v>97</v>
      </c>
      <c r="I651" s="59">
        <v>154.69999999999999</v>
      </c>
      <c r="J651" s="63" t="s">
        <v>103</v>
      </c>
      <c r="K651" s="74">
        <v>2237.9</v>
      </c>
      <c r="L651" s="154">
        <v>37</v>
      </c>
      <c r="M65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1" s="89" t="str">
        <f>CONCATENATE("F","$",Таблица_основная[[#This Row],[Первая строка массива]])</f>
        <v>F$2</v>
      </c>
      <c r="O65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651" s="90">
        <v>2</v>
      </c>
      <c r="Q651" s="90">
        <f>Таблица_основная[[#This Row],[Первая строка массива]]+43</f>
        <v>45</v>
      </c>
    </row>
    <row r="652" spans="1:17" ht="15.75" x14ac:dyDescent="0.25">
      <c r="A652" s="90">
        <v>810</v>
      </c>
      <c r="B652" s="90">
        <v>651</v>
      </c>
      <c r="C652" s="53" t="s">
        <v>17</v>
      </c>
      <c r="D652" s="54" t="s">
        <v>166</v>
      </c>
      <c r="E652" s="55">
        <v>44562</v>
      </c>
      <c r="F652" s="59">
        <v>633</v>
      </c>
      <c r="G652" s="59">
        <v>36</v>
      </c>
      <c r="H652" s="63" t="s">
        <v>97</v>
      </c>
      <c r="I652" s="59">
        <v>3901.3</v>
      </c>
      <c r="J652" s="63" t="s">
        <v>103</v>
      </c>
      <c r="K652" s="74">
        <v>44096.6</v>
      </c>
      <c r="L652" s="154">
        <v>37</v>
      </c>
      <c r="M65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2" s="89" t="str">
        <f>CONCATENATE("F","$",Таблица_основная[[#This Row],[Первая строка массива]])</f>
        <v>F$794</v>
      </c>
      <c r="O65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52" s="90">
        <v>794</v>
      </c>
      <c r="Q652" s="90">
        <f>Таблица_основная[[#This Row],[Первая строка массива]]+43</f>
        <v>837</v>
      </c>
    </row>
    <row r="653" spans="1:17" ht="15.75" x14ac:dyDescent="0.25">
      <c r="A653" s="90">
        <v>62</v>
      </c>
      <c r="B653" s="90">
        <v>652</v>
      </c>
      <c r="C653" s="53" t="s">
        <v>17</v>
      </c>
      <c r="D653" s="54" t="s">
        <v>157</v>
      </c>
      <c r="E653" s="55">
        <v>44562</v>
      </c>
      <c r="F653" s="59">
        <v>680</v>
      </c>
      <c r="G653" s="59">
        <v>37</v>
      </c>
      <c r="H653" s="63" t="s">
        <v>97</v>
      </c>
      <c r="I653" s="59">
        <v>4080.4</v>
      </c>
      <c r="J653" s="63" t="s">
        <v>103</v>
      </c>
      <c r="K653" s="68">
        <v>46569.599999999999</v>
      </c>
      <c r="L653" s="155">
        <v>37</v>
      </c>
      <c r="M6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3" s="89" t="str">
        <f>CONCATENATE("F","$",Таблица_основная[[#This Row],[Первая строка массива]])</f>
        <v>F$46</v>
      </c>
      <c r="O65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653" s="90">
        <v>46</v>
      </c>
      <c r="Q653" s="90">
        <f>Таблица_основная[[#This Row],[Первая строка массива]]+43</f>
        <v>89</v>
      </c>
    </row>
    <row r="654" spans="1:17" ht="15.75" x14ac:dyDescent="0.25">
      <c r="A654" s="90">
        <v>414</v>
      </c>
      <c r="B654" s="90">
        <v>653</v>
      </c>
      <c r="C654" s="53" t="s">
        <v>17</v>
      </c>
      <c r="D654" s="54" t="s">
        <v>71</v>
      </c>
      <c r="E654" s="55">
        <v>44562</v>
      </c>
      <c r="F654" s="146">
        <v>14.3</v>
      </c>
      <c r="G654" s="59">
        <v>29</v>
      </c>
      <c r="H654" s="63" t="s">
        <v>97</v>
      </c>
      <c r="I654" s="146">
        <v>35.1</v>
      </c>
      <c r="J654" s="63" t="s">
        <v>103</v>
      </c>
      <c r="K654" s="67">
        <v>27.2</v>
      </c>
      <c r="L654" s="155">
        <v>37</v>
      </c>
      <c r="M6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4" s="89" t="str">
        <f>CONCATENATE("F","$",Таблица_основная[[#This Row],[Первая строка массива]])</f>
        <v>F$398</v>
      </c>
      <c r="O65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654" s="90">
        <v>398</v>
      </c>
      <c r="Q654" s="90">
        <f>Таблица_основная[[#This Row],[Первая строка массива]]+43</f>
        <v>441</v>
      </c>
    </row>
    <row r="655" spans="1:17" ht="15.75" x14ac:dyDescent="0.25">
      <c r="A655" s="90">
        <v>326</v>
      </c>
      <c r="B655" s="90">
        <v>654</v>
      </c>
      <c r="C655" s="53" t="s">
        <v>17</v>
      </c>
      <c r="D655" s="54" t="s">
        <v>158</v>
      </c>
      <c r="E655" s="55">
        <v>44562</v>
      </c>
      <c r="F655" s="56">
        <v>79</v>
      </c>
      <c r="G655" s="59">
        <v>35</v>
      </c>
      <c r="H655" s="63" t="s">
        <v>97</v>
      </c>
      <c r="I655" s="56">
        <v>225.2</v>
      </c>
      <c r="J655" s="63" t="s">
        <v>103</v>
      </c>
      <c r="K655" s="67">
        <v>2573.6</v>
      </c>
      <c r="L655" s="155">
        <v>37</v>
      </c>
      <c r="M6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5" s="89" t="str">
        <f>CONCATENATE("F","$",Таблица_основная[[#This Row],[Первая строка массива]])</f>
        <v>F$310</v>
      </c>
      <c r="O65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655" s="90">
        <v>310</v>
      </c>
      <c r="Q655" s="90">
        <f>Таблица_основная[[#This Row],[Первая строка массива]]+43</f>
        <v>353</v>
      </c>
    </row>
    <row r="656" spans="1:17" ht="15.75" x14ac:dyDescent="0.25">
      <c r="A656" s="90">
        <v>150</v>
      </c>
      <c r="B656" s="90">
        <v>655</v>
      </c>
      <c r="C656" s="53" t="s">
        <v>17</v>
      </c>
      <c r="D656" s="144" t="s">
        <v>85</v>
      </c>
      <c r="E656" s="55">
        <v>44562</v>
      </c>
      <c r="F656" s="137">
        <v>0.83</v>
      </c>
      <c r="G656" s="90">
        <v>3</v>
      </c>
      <c r="H656" s="63" t="s">
        <v>97</v>
      </c>
      <c r="I656" s="147">
        <v>0</v>
      </c>
      <c r="J656" s="63" t="s">
        <v>103</v>
      </c>
      <c r="K656" s="140" t="s">
        <v>178</v>
      </c>
      <c r="L656" s="156">
        <v>37</v>
      </c>
      <c r="M6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6" s="89" t="str">
        <f>CONCATENATE("F","$",Таблица_основная[[#This Row],[Первая строка массива]])</f>
        <v>F$134</v>
      </c>
      <c r="O65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656" s="90">
        <v>134</v>
      </c>
      <c r="Q656" s="90">
        <f>Таблица_основная[[#This Row],[Первая строка массива]]+43</f>
        <v>177</v>
      </c>
    </row>
    <row r="657" spans="1:17" ht="15.75" x14ac:dyDescent="0.25">
      <c r="A657" s="90">
        <v>546</v>
      </c>
      <c r="B657" s="90">
        <v>656</v>
      </c>
      <c r="C657" s="53" t="s">
        <v>17</v>
      </c>
      <c r="D657" s="144" t="s">
        <v>86</v>
      </c>
      <c r="E657" s="55">
        <v>44562</v>
      </c>
      <c r="F657" s="147">
        <v>14</v>
      </c>
      <c r="G657" s="90">
        <v>21</v>
      </c>
      <c r="H657" s="63" t="s">
        <v>97</v>
      </c>
      <c r="I657" s="150">
        <v>25.4</v>
      </c>
      <c r="J657" s="63" t="s">
        <v>103</v>
      </c>
      <c r="K657" s="67" t="s">
        <v>178</v>
      </c>
      <c r="L657" s="155">
        <v>37</v>
      </c>
      <c r="M6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7" s="89" t="str">
        <f>CONCATENATE("F","$",Таблица_основная[[#This Row],[Первая строка массива]])</f>
        <v>F$530</v>
      </c>
      <c r="O65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657" s="90">
        <v>530</v>
      </c>
      <c r="Q657" s="90">
        <f>Таблица_основная[[#This Row],[Первая строка массива]]+43</f>
        <v>573</v>
      </c>
    </row>
    <row r="658" spans="1:17" ht="15.75" x14ac:dyDescent="0.25">
      <c r="A658" s="90">
        <v>590</v>
      </c>
      <c r="B658" s="90">
        <v>657</v>
      </c>
      <c r="C658" s="53" t="s">
        <v>17</v>
      </c>
      <c r="D658" s="144" t="s">
        <v>159</v>
      </c>
      <c r="E658" s="55">
        <v>44562</v>
      </c>
      <c r="F658" s="147">
        <v>34</v>
      </c>
      <c r="G658" s="90">
        <v>24</v>
      </c>
      <c r="H658" s="63" t="s">
        <v>97</v>
      </c>
      <c r="I658" s="150">
        <v>62.9</v>
      </c>
      <c r="J658" s="63" t="s">
        <v>103</v>
      </c>
      <c r="K658" s="67" t="s">
        <v>178</v>
      </c>
      <c r="L658" s="155">
        <v>37</v>
      </c>
      <c r="M6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8" s="89" t="str">
        <f>CONCATENATE("F","$",Таблица_основная[[#This Row],[Первая строка массива]])</f>
        <v>F$574</v>
      </c>
      <c r="O65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658" s="90">
        <v>574</v>
      </c>
      <c r="Q658" s="90">
        <f>Таблица_основная[[#This Row],[Первая строка массива]]+43</f>
        <v>617</v>
      </c>
    </row>
    <row r="659" spans="1:17" ht="15.75" x14ac:dyDescent="0.25">
      <c r="A659" s="90">
        <v>678</v>
      </c>
      <c r="B659" s="90">
        <v>658</v>
      </c>
      <c r="C659" s="53" t="s">
        <v>17</v>
      </c>
      <c r="D659" s="144" t="s">
        <v>89</v>
      </c>
      <c r="E659" s="55">
        <v>44562</v>
      </c>
      <c r="F659" s="147">
        <v>8</v>
      </c>
      <c r="G659" s="90">
        <v>28</v>
      </c>
      <c r="H659" s="63" t="s">
        <v>97</v>
      </c>
      <c r="I659" s="150">
        <v>32.1</v>
      </c>
      <c r="J659" s="63" t="s">
        <v>103</v>
      </c>
      <c r="K659" s="67">
        <v>35.9</v>
      </c>
      <c r="L659" s="155">
        <v>37</v>
      </c>
      <c r="M6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59" s="89" t="str">
        <f>CONCATENATE("F","$",Таблица_основная[[#This Row],[Первая строка массива]])</f>
        <v>F$662</v>
      </c>
      <c r="O65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659" s="90">
        <v>662</v>
      </c>
      <c r="Q659" s="90">
        <f>Таблица_основная[[#This Row],[Первая строка массива]]+43</f>
        <v>705</v>
      </c>
    </row>
    <row r="660" spans="1:17" ht="15.75" x14ac:dyDescent="0.25">
      <c r="A660" s="90">
        <v>634</v>
      </c>
      <c r="B660" s="90">
        <v>659</v>
      </c>
      <c r="C660" s="53" t="s">
        <v>17</v>
      </c>
      <c r="D660" s="144" t="s">
        <v>90</v>
      </c>
      <c r="E660" s="55">
        <v>44562</v>
      </c>
      <c r="F660" s="147">
        <v>5</v>
      </c>
      <c r="G660" s="90">
        <v>19</v>
      </c>
      <c r="H660" s="63" t="s">
        <v>97</v>
      </c>
      <c r="I660" s="150">
        <v>13.7</v>
      </c>
      <c r="J660" s="63" t="s">
        <v>103</v>
      </c>
      <c r="K660" s="67">
        <v>42.8</v>
      </c>
      <c r="L660" s="155">
        <v>37</v>
      </c>
      <c r="M6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660" s="89" t="str">
        <f>CONCATENATE("F","$",Таблица_основная[[#This Row],[Первая строка массива]])</f>
        <v>F$618</v>
      </c>
      <c r="O66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660" s="90">
        <v>618</v>
      </c>
      <c r="Q660" s="90">
        <f>Таблица_основная[[#This Row],[Первая строка массива]]+43</f>
        <v>661</v>
      </c>
    </row>
    <row r="661" spans="1:17" ht="15.75" x14ac:dyDescent="0.25">
      <c r="A661" s="90">
        <v>722</v>
      </c>
      <c r="B661" s="90">
        <v>660</v>
      </c>
      <c r="C661" s="53" t="s">
        <v>17</v>
      </c>
      <c r="D661" s="144" t="s">
        <v>160</v>
      </c>
      <c r="E661" s="55">
        <v>44562</v>
      </c>
      <c r="F661" s="147">
        <v>0.5</v>
      </c>
      <c r="G661" s="90">
        <v>4</v>
      </c>
      <c r="H661" s="63" t="s">
        <v>97</v>
      </c>
      <c r="I661" s="150">
        <v>0</v>
      </c>
      <c r="J661" s="63" t="s">
        <v>103</v>
      </c>
      <c r="K661" s="140" t="s">
        <v>178</v>
      </c>
      <c r="L661" s="156">
        <v>37</v>
      </c>
      <c r="M6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1" s="89" t="str">
        <f>CONCATENATE("F","$",Таблица_основная[[#This Row],[Первая строка массива]])</f>
        <v>F$706</v>
      </c>
      <c r="O66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661" s="90">
        <v>706</v>
      </c>
      <c r="Q661" s="90">
        <f>Таблица_основная[[#This Row],[Первая строка массива]]+43</f>
        <v>749</v>
      </c>
    </row>
    <row r="662" spans="1:17" ht="15.75" x14ac:dyDescent="0.25">
      <c r="A662" s="90">
        <v>458</v>
      </c>
      <c r="B662" s="90">
        <v>661</v>
      </c>
      <c r="C662" s="53" t="s">
        <v>17</v>
      </c>
      <c r="D662" s="144" t="s">
        <v>161</v>
      </c>
      <c r="E662" s="55">
        <v>44562</v>
      </c>
      <c r="F662" s="148">
        <v>0.3</v>
      </c>
      <c r="G662" s="90">
        <v>3</v>
      </c>
      <c r="H662" s="63" t="s">
        <v>97</v>
      </c>
      <c r="I662" s="150">
        <v>0.2</v>
      </c>
      <c r="J662" s="63" t="s">
        <v>103</v>
      </c>
      <c r="K662" s="67" t="s">
        <v>178</v>
      </c>
      <c r="L662" s="155">
        <v>37</v>
      </c>
      <c r="M6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2" s="89" t="str">
        <f>CONCATENATE("F","$",Таблица_основная[[#This Row],[Первая строка массива]])</f>
        <v>F$442</v>
      </c>
      <c r="O66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662" s="90">
        <v>442</v>
      </c>
      <c r="Q662" s="90">
        <f>Таблица_основная[[#This Row],[Первая строка массива]]+43</f>
        <v>485</v>
      </c>
    </row>
    <row r="663" spans="1:17" ht="15.75" x14ac:dyDescent="0.25">
      <c r="A663" s="90">
        <v>502</v>
      </c>
      <c r="B663" s="90">
        <v>662</v>
      </c>
      <c r="C663" s="53" t="s">
        <v>17</v>
      </c>
      <c r="D663" s="91" t="s">
        <v>94</v>
      </c>
      <c r="E663" s="55">
        <v>44562</v>
      </c>
      <c r="F663" s="95">
        <v>1.3</v>
      </c>
      <c r="G663" s="90">
        <v>5</v>
      </c>
      <c r="H663" s="63" t="s">
        <v>97</v>
      </c>
      <c r="I663" s="95">
        <v>0.6</v>
      </c>
      <c r="J663" s="63" t="s">
        <v>103</v>
      </c>
      <c r="K663" s="67">
        <v>0.2</v>
      </c>
      <c r="L663" s="155">
        <v>37</v>
      </c>
      <c r="M6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663" s="89" t="str">
        <f>CONCATENATE("F","$",Таблица_основная[[#This Row],[Первая строка массива]])</f>
        <v>F$486</v>
      </c>
      <c r="O66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663" s="90">
        <v>486</v>
      </c>
      <c r="Q663" s="90">
        <f>Таблица_основная[[#This Row],[Первая строка массива]]+43</f>
        <v>529</v>
      </c>
    </row>
    <row r="664" spans="1:17" ht="15.75" x14ac:dyDescent="0.25">
      <c r="A664" s="90">
        <v>370</v>
      </c>
      <c r="B664" s="90">
        <v>663</v>
      </c>
      <c r="C664" s="53" t="s">
        <v>17</v>
      </c>
      <c r="D664" s="59" t="s">
        <v>162</v>
      </c>
      <c r="E664" s="55">
        <v>44562</v>
      </c>
      <c r="F664" s="146">
        <v>1.7</v>
      </c>
      <c r="G664" s="59">
        <v>12</v>
      </c>
      <c r="H664" s="63" t="s">
        <v>97</v>
      </c>
      <c r="I664" s="59">
        <v>1.9</v>
      </c>
      <c r="J664" s="63" t="s">
        <v>103</v>
      </c>
      <c r="K664" s="67">
        <v>1.5</v>
      </c>
      <c r="L664" s="155">
        <v>37</v>
      </c>
      <c r="M6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4" s="89" t="str">
        <f>CONCATENATE("F","$",Таблица_основная[[#This Row],[Первая строка массива]])</f>
        <v>F$354</v>
      </c>
      <c r="O66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664" s="90">
        <v>354</v>
      </c>
      <c r="Q664" s="90">
        <f>Таблица_основная[[#This Row],[Первая строка массива]]+43</f>
        <v>397</v>
      </c>
    </row>
    <row r="665" spans="1:17" ht="15.75" x14ac:dyDescent="0.25">
      <c r="A665" s="90">
        <v>106</v>
      </c>
      <c r="B665" s="90">
        <v>664</v>
      </c>
      <c r="C665" s="53" t="s">
        <v>17</v>
      </c>
      <c r="D665" s="59" t="s">
        <v>83</v>
      </c>
      <c r="E665" s="55">
        <v>44562</v>
      </c>
      <c r="F665" s="92">
        <v>0</v>
      </c>
      <c r="G665" s="96">
        <v>6</v>
      </c>
      <c r="H665" s="63" t="s">
        <v>97</v>
      </c>
      <c r="I665" s="92">
        <v>1.1000000000000001</v>
      </c>
      <c r="J665" s="63" t="s">
        <v>103</v>
      </c>
      <c r="K665" s="67">
        <v>30.3</v>
      </c>
      <c r="L665" s="155">
        <v>37</v>
      </c>
      <c r="M6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65" s="89" t="str">
        <f>CONCATENATE("F","$",Таблица_основная[[#This Row],[Первая строка массива]])</f>
        <v>F$90</v>
      </c>
      <c r="O66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665" s="90">
        <v>90</v>
      </c>
      <c r="Q665" s="90">
        <f>Таблица_основная[[#This Row],[Первая строка массива]]+43</f>
        <v>133</v>
      </c>
    </row>
    <row r="666" spans="1:17" ht="15.75" x14ac:dyDescent="0.25">
      <c r="A666" s="90">
        <v>194</v>
      </c>
      <c r="B666" s="90">
        <v>665</v>
      </c>
      <c r="C666" s="53" t="s">
        <v>17</v>
      </c>
      <c r="D666" s="59" t="s">
        <v>163</v>
      </c>
      <c r="E666" s="55">
        <v>44562</v>
      </c>
      <c r="F666" s="94">
        <v>100</v>
      </c>
      <c r="G666" s="96">
        <v>1</v>
      </c>
      <c r="H666" s="63" t="s">
        <v>97</v>
      </c>
      <c r="I666" s="94">
        <v>99.2</v>
      </c>
      <c r="J666" s="63" t="s">
        <v>103</v>
      </c>
      <c r="K666" s="67" t="s">
        <v>178</v>
      </c>
      <c r="L666" s="155">
        <v>37</v>
      </c>
      <c r="M6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666" s="89" t="str">
        <f>CONCATENATE("F","$",Таблица_основная[[#This Row],[Первая строка массива]])</f>
        <v>F$178</v>
      </c>
      <c r="O66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666" s="90">
        <v>178</v>
      </c>
      <c r="Q666" s="90">
        <f>Таблица_основная[[#This Row],[Первая строка массива]]+43</f>
        <v>221</v>
      </c>
    </row>
    <row r="667" spans="1:17" ht="15.75" x14ac:dyDescent="0.25">
      <c r="A667" s="90">
        <v>1074</v>
      </c>
      <c r="B667" s="90">
        <v>666</v>
      </c>
      <c r="C667" s="53" t="s">
        <v>17</v>
      </c>
      <c r="D667" s="59" t="s">
        <v>155</v>
      </c>
      <c r="E667" s="55">
        <v>44927</v>
      </c>
      <c r="F667" s="59">
        <v>14</v>
      </c>
      <c r="G667" s="59">
        <v>16</v>
      </c>
      <c r="H667" s="63" t="s">
        <v>98</v>
      </c>
      <c r="I667" s="59">
        <v>24</v>
      </c>
      <c r="J667" s="63" t="s">
        <v>104</v>
      </c>
      <c r="K667" s="69">
        <v>209.5</v>
      </c>
      <c r="L667" s="154">
        <v>34</v>
      </c>
      <c r="M66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7" s="89" t="str">
        <f>CONCATENATE("F","$",Таблица_основная[[#This Row],[Первая строка массива]])</f>
        <v>F$1058</v>
      </c>
      <c r="O66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667" s="90">
        <v>1058</v>
      </c>
      <c r="Q667" s="90">
        <f>Таблица_основная[[#This Row],[Первая строка массива]]+43</f>
        <v>1101</v>
      </c>
    </row>
    <row r="668" spans="1:17" ht="15.75" x14ac:dyDescent="0.25">
      <c r="A668" s="90">
        <v>1602</v>
      </c>
      <c r="B668" s="90">
        <v>667</v>
      </c>
      <c r="C668" s="53" t="s">
        <v>17</v>
      </c>
      <c r="D668" s="59" t="s">
        <v>164</v>
      </c>
      <c r="E668" s="55">
        <v>44927</v>
      </c>
      <c r="F668" s="59">
        <v>50022</v>
      </c>
      <c r="G668" s="59">
        <v>36</v>
      </c>
      <c r="H668" s="63" t="s">
        <v>98</v>
      </c>
      <c r="I668" s="59">
        <v>131655.9</v>
      </c>
      <c r="J668" s="63" t="s">
        <v>104</v>
      </c>
      <c r="K668" s="71">
        <v>1645476.7</v>
      </c>
      <c r="L668" s="155">
        <v>34</v>
      </c>
      <c r="M66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68" s="89" t="str">
        <f>CONCATENATE("F","$",Таблица_основная[[#This Row],[Первая строка массива]])</f>
        <v>F$1586</v>
      </c>
      <c r="O66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668" s="90">
        <v>1586</v>
      </c>
      <c r="Q668" s="90">
        <f>Таблица_основная[[#This Row],[Первая строка массива]]+43</f>
        <v>1629</v>
      </c>
    </row>
    <row r="669" spans="1:17" ht="15.75" x14ac:dyDescent="0.25">
      <c r="A669" s="90">
        <v>1118</v>
      </c>
      <c r="B669" s="90">
        <v>668</v>
      </c>
      <c r="C669" s="53" t="s">
        <v>17</v>
      </c>
      <c r="D669" s="59" t="s">
        <v>156</v>
      </c>
      <c r="E669" s="55">
        <v>44927</v>
      </c>
      <c r="F669" s="146">
        <v>0.3</v>
      </c>
      <c r="G669" s="59">
        <v>2</v>
      </c>
      <c r="H669" s="63" t="s">
        <v>98</v>
      </c>
      <c r="I669" s="146">
        <v>0.2</v>
      </c>
      <c r="J669" s="63" t="s">
        <v>104</v>
      </c>
      <c r="K669" s="66">
        <v>1E-3</v>
      </c>
      <c r="L669" s="154">
        <v>34</v>
      </c>
      <c r="M66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669" s="89" t="str">
        <f>CONCATENATE("F","$",Таблица_основная[[#This Row],[Первая строка массива]])</f>
        <v>F$1102</v>
      </c>
      <c r="O66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669" s="90">
        <v>1102</v>
      </c>
      <c r="Q669" s="90">
        <f>Таблица_основная[[#This Row],[Первая строка массива]]+43</f>
        <v>1145</v>
      </c>
    </row>
    <row r="670" spans="1:17" ht="15.75" x14ac:dyDescent="0.25">
      <c r="A670" s="90">
        <v>854</v>
      </c>
      <c r="B670" s="90">
        <v>669</v>
      </c>
      <c r="C670" s="53" t="s">
        <v>17</v>
      </c>
      <c r="D670" s="59" t="s">
        <v>165</v>
      </c>
      <c r="E670" s="55">
        <v>44927</v>
      </c>
      <c r="F670" s="59">
        <v>38</v>
      </c>
      <c r="G670" s="59">
        <v>33</v>
      </c>
      <c r="H670" s="63" t="s">
        <v>98</v>
      </c>
      <c r="I670" s="59">
        <v>147.19999999999999</v>
      </c>
      <c r="J670" s="63" t="s">
        <v>104</v>
      </c>
      <c r="K670" s="70">
        <v>2015</v>
      </c>
      <c r="L670" s="154">
        <v>34</v>
      </c>
      <c r="M67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0" s="89" t="str">
        <f>CONCATENATE("F","$",Таблица_основная[[#This Row],[Первая строка массива]])</f>
        <v>F$838</v>
      </c>
      <c r="O67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670" s="90">
        <v>838</v>
      </c>
      <c r="Q670" s="90">
        <f>Таблица_основная[[#This Row],[Первая строка массива]]+43</f>
        <v>881</v>
      </c>
    </row>
    <row r="671" spans="1:17" ht="15.75" x14ac:dyDescent="0.25">
      <c r="A671" s="90">
        <v>1646</v>
      </c>
      <c r="B671" s="90">
        <v>670</v>
      </c>
      <c r="C671" s="53" t="s">
        <v>17</v>
      </c>
      <c r="D671" s="59" t="s">
        <v>166</v>
      </c>
      <c r="E671" s="55">
        <v>44927</v>
      </c>
      <c r="F671" s="59">
        <v>698</v>
      </c>
      <c r="G671" s="59">
        <v>36</v>
      </c>
      <c r="H671" s="63" t="s">
        <v>98</v>
      </c>
      <c r="I671" s="59">
        <v>4235.8999999999996</v>
      </c>
      <c r="J671" s="63" t="s">
        <v>104</v>
      </c>
      <c r="K671" s="70">
        <v>45809.4</v>
      </c>
      <c r="L671" s="154">
        <v>34</v>
      </c>
      <c r="M67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1" s="89" t="str">
        <f>CONCATENATE("F","$",Таблица_основная[[#This Row],[Первая строка массива]])</f>
        <v>F$1630</v>
      </c>
      <c r="O67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671" s="90">
        <v>1630</v>
      </c>
      <c r="Q671" s="90">
        <f>Таблица_основная[[#This Row],[Первая строка массива]]+43</f>
        <v>1673</v>
      </c>
    </row>
    <row r="672" spans="1:17" ht="15.75" x14ac:dyDescent="0.25">
      <c r="A672" s="90">
        <v>898</v>
      </c>
      <c r="B672" s="90">
        <v>671</v>
      </c>
      <c r="C672" s="53" t="s">
        <v>17</v>
      </c>
      <c r="D672" s="59" t="s">
        <v>157</v>
      </c>
      <c r="E672" s="55">
        <v>44927</v>
      </c>
      <c r="F672" s="59">
        <v>750</v>
      </c>
      <c r="G672" s="59">
        <v>36</v>
      </c>
      <c r="H672" s="63" t="s">
        <v>98</v>
      </c>
      <c r="I672" s="59">
        <v>4407.1000000000004</v>
      </c>
      <c r="J672" s="63" t="s">
        <v>104</v>
      </c>
      <c r="K672" s="67">
        <v>48033.8</v>
      </c>
      <c r="L672" s="155">
        <v>34</v>
      </c>
      <c r="M6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2" s="89" t="str">
        <f>CONCATENATE("F","$",Таблица_основная[[#This Row],[Первая строка массива]])</f>
        <v>F$882</v>
      </c>
      <c r="O67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672" s="90">
        <v>882</v>
      </c>
      <c r="Q672" s="90">
        <f>Таблица_основная[[#This Row],[Первая строка массива]]+43</f>
        <v>925</v>
      </c>
    </row>
    <row r="673" spans="1:17" ht="15.75" x14ac:dyDescent="0.25">
      <c r="A673" s="90">
        <v>1250</v>
      </c>
      <c r="B673" s="90">
        <v>672</v>
      </c>
      <c r="C673" s="53" t="s">
        <v>17</v>
      </c>
      <c r="D673" s="54" t="s">
        <v>71</v>
      </c>
      <c r="E673" s="55">
        <v>44927</v>
      </c>
      <c r="F673" s="146">
        <v>15</v>
      </c>
      <c r="G673" s="59">
        <v>33</v>
      </c>
      <c r="H673" s="63" t="s">
        <v>98</v>
      </c>
      <c r="I673" s="146">
        <v>33.5</v>
      </c>
      <c r="J673" s="63" t="s">
        <v>104</v>
      </c>
      <c r="K673" s="67">
        <v>29.2</v>
      </c>
      <c r="L673" s="155">
        <v>34</v>
      </c>
      <c r="M6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3" s="89" t="str">
        <f>CONCATENATE("F","$",Таблица_основная[[#This Row],[Первая строка массива]])</f>
        <v>F$1234</v>
      </c>
      <c r="O67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673" s="90">
        <v>1234</v>
      </c>
      <c r="Q673" s="90">
        <f>Таблица_основная[[#This Row],[Первая строка массива]]+43</f>
        <v>1277</v>
      </c>
    </row>
    <row r="674" spans="1:17" ht="15.75" x14ac:dyDescent="0.25">
      <c r="A674" s="90">
        <v>1162</v>
      </c>
      <c r="B674" s="90">
        <v>673</v>
      </c>
      <c r="C674" s="53" t="s">
        <v>17</v>
      </c>
      <c r="D674" s="54" t="s">
        <v>158</v>
      </c>
      <c r="E674" s="55">
        <v>44927</v>
      </c>
      <c r="F674" s="59">
        <v>87</v>
      </c>
      <c r="G674" s="59">
        <v>29</v>
      </c>
      <c r="H674" s="63" t="s">
        <v>98</v>
      </c>
      <c r="I674" s="59">
        <v>183.4</v>
      </c>
      <c r="J674" s="63" t="s">
        <v>104</v>
      </c>
      <c r="K674" s="67">
        <v>2563.9</v>
      </c>
      <c r="L674" s="155">
        <v>34</v>
      </c>
      <c r="M6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4" s="89" t="str">
        <f>CONCATENATE("F","$",Таблица_основная[[#This Row],[Первая строка массива]])</f>
        <v>F$1146</v>
      </c>
      <c r="O67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674" s="90">
        <v>1146</v>
      </c>
      <c r="Q674" s="90">
        <f>Таблица_основная[[#This Row],[Первая строка массива]]+43</f>
        <v>1189</v>
      </c>
    </row>
    <row r="675" spans="1:17" ht="15.75" x14ac:dyDescent="0.25">
      <c r="A675" s="90">
        <v>986</v>
      </c>
      <c r="B675" s="90">
        <v>674</v>
      </c>
      <c r="C675" s="53" t="s">
        <v>17</v>
      </c>
      <c r="D675" s="144" t="s">
        <v>85</v>
      </c>
      <c r="E675" s="55">
        <v>44927</v>
      </c>
      <c r="F675" s="93">
        <v>0.81</v>
      </c>
      <c r="G675" s="90">
        <v>4</v>
      </c>
      <c r="H675" s="63" t="s">
        <v>98</v>
      </c>
      <c r="I675" s="137">
        <v>0</v>
      </c>
      <c r="J675" s="63" t="s">
        <v>104</v>
      </c>
      <c r="K675" s="140" t="s">
        <v>178</v>
      </c>
      <c r="L675" s="156">
        <v>34</v>
      </c>
      <c r="M6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5" s="89" t="str">
        <f>CONCATENATE("F","$",Таблица_основная[[#This Row],[Первая строка массива]])</f>
        <v>F$970</v>
      </c>
      <c r="O67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675" s="90">
        <v>970</v>
      </c>
      <c r="Q675" s="90">
        <f>Таблица_основная[[#This Row],[Первая строка массива]]+43</f>
        <v>1013</v>
      </c>
    </row>
    <row r="676" spans="1:17" ht="15.75" x14ac:dyDescent="0.25">
      <c r="A676" s="90">
        <v>1382</v>
      </c>
      <c r="B676" s="90">
        <v>675</v>
      </c>
      <c r="C676" s="53" t="s">
        <v>17</v>
      </c>
      <c r="D676" s="144" t="s">
        <v>86</v>
      </c>
      <c r="E676" s="55">
        <v>44927</v>
      </c>
      <c r="F676" s="93">
        <v>17</v>
      </c>
      <c r="G676" s="90">
        <v>19</v>
      </c>
      <c r="H676" s="63" t="s">
        <v>98</v>
      </c>
      <c r="I676" s="93">
        <v>28.3</v>
      </c>
      <c r="J676" s="63" t="s">
        <v>104</v>
      </c>
      <c r="K676" s="67" t="s">
        <v>178</v>
      </c>
      <c r="L676" s="155">
        <v>34</v>
      </c>
      <c r="M6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676" s="89" t="str">
        <f>CONCATENATE("F","$",Таблица_основная[[#This Row],[Первая строка массива]])</f>
        <v>F$1366</v>
      </c>
      <c r="O67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676" s="90">
        <v>1366</v>
      </c>
      <c r="Q676" s="90">
        <f>Таблица_основная[[#This Row],[Первая строка массива]]+43</f>
        <v>1409</v>
      </c>
    </row>
    <row r="677" spans="1:17" ht="15.75" x14ac:dyDescent="0.25">
      <c r="A677" s="90">
        <v>1426</v>
      </c>
      <c r="B677" s="90">
        <v>676</v>
      </c>
      <c r="C677" s="53" t="s">
        <v>17</v>
      </c>
      <c r="D677" s="144" t="s">
        <v>159</v>
      </c>
      <c r="E677" s="55">
        <v>44927</v>
      </c>
      <c r="F677" s="93">
        <v>17</v>
      </c>
      <c r="G677" s="90">
        <v>19</v>
      </c>
      <c r="H677" s="63" t="s">
        <v>98</v>
      </c>
      <c r="I677" s="93">
        <v>39.1</v>
      </c>
      <c r="J677" s="63" t="s">
        <v>104</v>
      </c>
      <c r="K677" s="67" t="s">
        <v>178</v>
      </c>
      <c r="L677" s="155">
        <v>34</v>
      </c>
      <c r="M6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7" s="89" t="str">
        <f>CONCATENATE("F","$",Таблица_основная[[#This Row],[Первая строка массива]])</f>
        <v>F$1410</v>
      </c>
      <c r="O67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677" s="90">
        <v>1410</v>
      </c>
      <c r="Q677" s="90">
        <f>Таблица_основная[[#This Row],[Первая строка массива]]+43</f>
        <v>1453</v>
      </c>
    </row>
    <row r="678" spans="1:17" ht="15.75" x14ac:dyDescent="0.25">
      <c r="A678" s="90">
        <v>1514</v>
      </c>
      <c r="B678" s="90">
        <v>677</v>
      </c>
      <c r="C678" s="53" t="s">
        <v>17</v>
      </c>
      <c r="D678" s="144" t="s">
        <v>89</v>
      </c>
      <c r="E678" s="55">
        <v>44927</v>
      </c>
      <c r="F678" s="93">
        <v>22</v>
      </c>
      <c r="G678" s="90">
        <v>28</v>
      </c>
      <c r="H678" s="63" t="s">
        <v>98</v>
      </c>
      <c r="I678" s="93">
        <v>43.2</v>
      </c>
      <c r="J678" s="63" t="s">
        <v>104</v>
      </c>
      <c r="K678" s="67">
        <v>39.299999999999997</v>
      </c>
      <c r="L678" s="155">
        <v>34</v>
      </c>
      <c r="M6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78" s="89" t="str">
        <f>CONCATENATE("F","$",Таблица_основная[[#This Row],[Первая строка массива]])</f>
        <v>F$1498</v>
      </c>
      <c r="O67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678" s="90">
        <v>1498</v>
      </c>
      <c r="Q678" s="90">
        <f>Таблица_основная[[#This Row],[Первая строка массива]]+43</f>
        <v>1541</v>
      </c>
    </row>
    <row r="679" spans="1:17" ht="15.75" x14ac:dyDescent="0.25">
      <c r="A679" s="90">
        <v>1470</v>
      </c>
      <c r="B679" s="90">
        <v>678</v>
      </c>
      <c r="C679" s="53" t="s">
        <v>17</v>
      </c>
      <c r="D679" s="144" t="s">
        <v>90</v>
      </c>
      <c r="E679" s="55">
        <v>44927</v>
      </c>
      <c r="F679" s="93">
        <v>0</v>
      </c>
      <c r="G679" s="90">
        <v>8</v>
      </c>
      <c r="H679" s="63" t="s">
        <v>98</v>
      </c>
      <c r="I679" s="93">
        <v>2.2000000000000002</v>
      </c>
      <c r="J679" s="63" t="s">
        <v>104</v>
      </c>
      <c r="K679" s="67">
        <v>31.5</v>
      </c>
      <c r="L679" s="155">
        <v>34</v>
      </c>
      <c r="M6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79" s="89" t="str">
        <f>CONCATENATE("F","$",Таблица_основная[[#This Row],[Первая строка массива]])</f>
        <v>F$1454</v>
      </c>
      <c r="O67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679" s="90">
        <v>1454</v>
      </c>
      <c r="Q679" s="90">
        <f>Таблица_основная[[#This Row],[Первая строка массива]]+43</f>
        <v>1497</v>
      </c>
    </row>
    <row r="680" spans="1:17" ht="15.75" x14ac:dyDescent="0.25">
      <c r="A680" s="90">
        <v>1558</v>
      </c>
      <c r="B680" s="90">
        <v>679</v>
      </c>
      <c r="C680" s="53" t="s">
        <v>17</v>
      </c>
      <c r="D680" s="144" t="s">
        <v>160</v>
      </c>
      <c r="E680" s="55">
        <v>44927</v>
      </c>
      <c r="F680" s="58">
        <v>0.4</v>
      </c>
      <c r="G680" s="90">
        <v>6</v>
      </c>
      <c r="H680" s="63" t="s">
        <v>98</v>
      </c>
      <c r="I680" s="58">
        <v>0</v>
      </c>
      <c r="J680" s="63" t="s">
        <v>104</v>
      </c>
      <c r="K680" s="140" t="s">
        <v>178</v>
      </c>
      <c r="L680" s="156">
        <v>34</v>
      </c>
      <c r="M6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680" s="89" t="str">
        <f>CONCATENATE("F","$",Таблица_основная[[#This Row],[Первая строка массива]])</f>
        <v>F$1542</v>
      </c>
      <c r="O68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680" s="90">
        <v>1542</v>
      </c>
      <c r="Q680" s="90">
        <f>Таблица_основная[[#This Row],[Первая строка массива]]+43</f>
        <v>1585</v>
      </c>
    </row>
    <row r="681" spans="1:17" ht="15.75" x14ac:dyDescent="0.25">
      <c r="A681" s="90">
        <v>1294</v>
      </c>
      <c r="B681" s="90">
        <v>680</v>
      </c>
      <c r="C681" s="53" t="s">
        <v>17</v>
      </c>
      <c r="D681" s="144" t="s">
        <v>161</v>
      </c>
      <c r="E681" s="55">
        <v>44927</v>
      </c>
      <c r="F681" s="95">
        <v>0.3</v>
      </c>
      <c r="G681" s="90">
        <v>3</v>
      </c>
      <c r="H681" s="63" t="s">
        <v>98</v>
      </c>
      <c r="I681" s="95">
        <v>0.2</v>
      </c>
      <c r="J681" s="63" t="s">
        <v>104</v>
      </c>
      <c r="K681" s="67" t="s">
        <v>178</v>
      </c>
      <c r="L681" s="155">
        <v>34</v>
      </c>
      <c r="M6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1" s="89" t="str">
        <f>CONCATENATE("F","$",Таблица_основная[[#This Row],[Первая строка массива]])</f>
        <v>F$1278</v>
      </c>
      <c r="O68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681" s="90">
        <v>1278</v>
      </c>
      <c r="Q681" s="90">
        <f>Таблица_основная[[#This Row],[Первая строка массива]]+43</f>
        <v>1321</v>
      </c>
    </row>
    <row r="682" spans="1:17" ht="15.75" x14ac:dyDescent="0.25">
      <c r="A682" s="90">
        <v>1338</v>
      </c>
      <c r="B682" s="90">
        <v>681</v>
      </c>
      <c r="C682" s="53" t="s">
        <v>17</v>
      </c>
      <c r="D682" s="144" t="s">
        <v>94</v>
      </c>
      <c r="E682" s="55">
        <v>44927</v>
      </c>
      <c r="F682" s="95">
        <v>0.4</v>
      </c>
      <c r="G682" s="90">
        <v>3</v>
      </c>
      <c r="H682" s="63" t="s">
        <v>98</v>
      </c>
      <c r="I682" s="95">
        <v>0.5</v>
      </c>
      <c r="J682" s="63" t="s">
        <v>104</v>
      </c>
      <c r="K682" s="67">
        <v>0.2</v>
      </c>
      <c r="L682" s="155">
        <v>34</v>
      </c>
      <c r="M6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682" s="89" t="str">
        <f>CONCATENATE("F","$",Таблица_основная[[#This Row],[Первая строка массива]])</f>
        <v>F$1322</v>
      </c>
      <c r="O68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682" s="90">
        <v>1322</v>
      </c>
      <c r="Q682" s="90">
        <f>Таблица_основная[[#This Row],[Первая строка массива]]+43</f>
        <v>1365</v>
      </c>
    </row>
    <row r="683" spans="1:17" ht="15.75" x14ac:dyDescent="0.25">
      <c r="A683" s="90">
        <v>1206</v>
      </c>
      <c r="B683" s="90">
        <v>682</v>
      </c>
      <c r="C683" s="53" t="s">
        <v>17</v>
      </c>
      <c r="D683" s="54" t="s">
        <v>162</v>
      </c>
      <c r="E683" s="55">
        <v>44927</v>
      </c>
      <c r="F683" s="59">
        <v>1.7</v>
      </c>
      <c r="G683" s="59">
        <v>5</v>
      </c>
      <c r="H683" s="63" t="s">
        <v>98</v>
      </c>
      <c r="I683" s="59">
        <v>1.4</v>
      </c>
      <c r="J683" s="63" t="s">
        <v>104</v>
      </c>
      <c r="K683" s="67">
        <v>1.6</v>
      </c>
      <c r="L683" s="155">
        <v>34</v>
      </c>
      <c r="M6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3" s="89" t="str">
        <f>CONCATENATE("F","$",Таблица_основная[[#This Row],[Первая строка массива]])</f>
        <v>F$1190</v>
      </c>
      <c r="O68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683" s="90">
        <v>1190</v>
      </c>
      <c r="Q683" s="90">
        <f>Таблица_основная[[#This Row],[Первая строка массива]]+43</f>
        <v>1233</v>
      </c>
    </row>
    <row r="684" spans="1:17" ht="15.75" x14ac:dyDescent="0.25">
      <c r="A684" s="90">
        <v>942</v>
      </c>
      <c r="B684" s="90">
        <v>683</v>
      </c>
      <c r="C684" s="53" t="s">
        <v>17</v>
      </c>
      <c r="D684" s="54" t="s">
        <v>83</v>
      </c>
      <c r="E684" s="55">
        <v>44927</v>
      </c>
      <c r="F684" s="92">
        <v>0</v>
      </c>
      <c r="G684" s="96">
        <v>6</v>
      </c>
      <c r="H684" s="63" t="s">
        <v>98</v>
      </c>
      <c r="I684" s="92">
        <v>1.1000000000000001</v>
      </c>
      <c r="J684" s="63" t="s">
        <v>104</v>
      </c>
      <c r="K684" s="67">
        <v>32.1</v>
      </c>
      <c r="L684" s="155">
        <v>34</v>
      </c>
      <c r="M6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684" s="89" t="str">
        <f>CONCATENATE("F","$",Таблица_основная[[#This Row],[Первая строка массива]])</f>
        <v>F$926</v>
      </c>
      <c r="O68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684" s="90">
        <v>926</v>
      </c>
      <c r="Q684" s="90">
        <f>Таблица_основная[[#This Row],[Первая строка массива]]+43</f>
        <v>969</v>
      </c>
    </row>
    <row r="685" spans="1:17" ht="15.75" x14ac:dyDescent="0.25">
      <c r="A685" s="90">
        <v>1030</v>
      </c>
      <c r="B685" s="90">
        <v>684</v>
      </c>
      <c r="C685" s="53" t="s">
        <v>17</v>
      </c>
      <c r="D685" s="54" t="s">
        <v>163</v>
      </c>
      <c r="E685" s="55">
        <v>44927</v>
      </c>
      <c r="F685" s="94">
        <v>100</v>
      </c>
      <c r="G685" s="96">
        <v>1</v>
      </c>
      <c r="H685" s="63" t="s">
        <v>98</v>
      </c>
      <c r="I685" s="94">
        <v>99.5</v>
      </c>
      <c r="J685" s="63" t="s">
        <v>104</v>
      </c>
      <c r="K685" s="67" t="s">
        <v>178</v>
      </c>
      <c r="L685" s="155">
        <v>34</v>
      </c>
      <c r="M6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685" s="89" t="str">
        <f>CONCATENATE("F","$",Таблица_основная[[#This Row],[Первая строка массива]])</f>
        <v>F$1014</v>
      </c>
      <c r="O68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685" s="90">
        <v>1014</v>
      </c>
      <c r="Q685" s="90">
        <f>Таблица_основная[[#This Row],[Первая строка массива]]+43</f>
        <v>1057</v>
      </c>
    </row>
    <row r="686" spans="1:17" ht="15.75" x14ac:dyDescent="0.25">
      <c r="A686" s="90">
        <v>239</v>
      </c>
      <c r="B686" s="90">
        <v>685</v>
      </c>
      <c r="C686" s="53" t="s">
        <v>18</v>
      </c>
      <c r="D686" s="54" t="s">
        <v>155</v>
      </c>
      <c r="E686" s="55">
        <v>44562</v>
      </c>
      <c r="F686" s="56">
        <v>18</v>
      </c>
      <c r="G686" s="59">
        <v>15</v>
      </c>
      <c r="H686" s="63" t="s">
        <v>97</v>
      </c>
      <c r="I686" s="56">
        <v>24.3</v>
      </c>
      <c r="J686" s="63" t="s">
        <v>103</v>
      </c>
      <c r="K686" s="72">
        <v>235.1</v>
      </c>
      <c r="L686" s="154">
        <v>27</v>
      </c>
      <c r="M68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6" s="89" t="str">
        <f>CONCATENATE("F","$",Таблица_основная[[#This Row],[Первая строка массива]])</f>
        <v>F$222</v>
      </c>
      <c r="O68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686" s="90">
        <v>222</v>
      </c>
      <c r="Q686" s="90">
        <f>Таблица_основная[[#This Row],[Первая строка массива]]+43</f>
        <v>265</v>
      </c>
    </row>
    <row r="687" spans="1:17" ht="15.75" x14ac:dyDescent="0.25">
      <c r="A687" s="90">
        <v>767</v>
      </c>
      <c r="B687" s="90">
        <v>686</v>
      </c>
      <c r="C687" s="53" t="s">
        <v>18</v>
      </c>
      <c r="D687" s="54" t="s">
        <v>164</v>
      </c>
      <c r="E687" s="55">
        <v>44562</v>
      </c>
      <c r="F687" s="56">
        <v>97794.999999999985</v>
      </c>
      <c r="G687" s="59">
        <v>20</v>
      </c>
      <c r="H687" s="63" t="s">
        <v>97</v>
      </c>
      <c r="I687" s="56">
        <v>116149</v>
      </c>
      <c r="J687" s="63" t="s">
        <v>103</v>
      </c>
      <c r="K687" s="73">
        <v>1712442.1</v>
      </c>
      <c r="L687" s="154">
        <v>27</v>
      </c>
      <c r="M68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7" s="89" t="str">
        <f>CONCATENATE("F","$",Таблица_основная[[#This Row],[Первая строка массива]])</f>
        <v>F$750</v>
      </c>
      <c r="O68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687" s="90">
        <v>750</v>
      </c>
      <c r="Q687" s="90">
        <f>Таблица_основная[[#This Row],[Первая строка массива]]+43</f>
        <v>793</v>
      </c>
    </row>
    <row r="688" spans="1:17" ht="15.75" x14ac:dyDescent="0.25">
      <c r="A688" s="90">
        <v>283</v>
      </c>
      <c r="B688" s="90">
        <v>687</v>
      </c>
      <c r="C688" s="53" t="s">
        <v>18</v>
      </c>
      <c r="D688" s="54" t="s">
        <v>156</v>
      </c>
      <c r="E688" s="55">
        <v>44562</v>
      </c>
      <c r="F688" s="57">
        <v>0.2</v>
      </c>
      <c r="G688" s="59">
        <v>3</v>
      </c>
      <c r="H688" s="63" t="s">
        <v>97</v>
      </c>
      <c r="I688" s="57">
        <v>0.2</v>
      </c>
      <c r="J688" s="63" t="s">
        <v>103</v>
      </c>
      <c r="K688" s="67">
        <v>2E-3</v>
      </c>
      <c r="L688" s="155">
        <v>27</v>
      </c>
      <c r="M6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688" s="89" t="str">
        <f>CONCATENATE("F","$",Таблица_основная[[#This Row],[Первая строка массива]])</f>
        <v>F$266</v>
      </c>
      <c r="O68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688" s="90">
        <v>266</v>
      </c>
      <c r="Q688" s="90">
        <f>Таблица_основная[[#This Row],[Первая строка массива]]+43</f>
        <v>309</v>
      </c>
    </row>
    <row r="689" spans="1:17" ht="15.75" x14ac:dyDescent="0.25">
      <c r="A689" s="90">
        <v>19</v>
      </c>
      <c r="B689" s="90">
        <v>688</v>
      </c>
      <c r="C689" s="53" t="s">
        <v>18</v>
      </c>
      <c r="D689" s="54" t="s">
        <v>165</v>
      </c>
      <c r="E689" s="55">
        <v>44562</v>
      </c>
      <c r="F689" s="56">
        <v>81</v>
      </c>
      <c r="G689" s="59">
        <v>22</v>
      </c>
      <c r="H689" s="63" t="s">
        <v>97</v>
      </c>
      <c r="I689" s="56">
        <v>154.69999999999999</v>
      </c>
      <c r="J689" s="63" t="s">
        <v>103</v>
      </c>
      <c r="K689" s="74">
        <v>2237.9</v>
      </c>
      <c r="L689" s="154">
        <v>27</v>
      </c>
      <c r="M68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89" s="89" t="str">
        <f>CONCATENATE("F","$",Таблица_основная[[#This Row],[Первая строка массива]])</f>
        <v>F$2</v>
      </c>
      <c r="O68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689" s="90">
        <v>2</v>
      </c>
      <c r="Q689" s="90">
        <f>Таблица_основная[[#This Row],[Первая строка массива]]+43</f>
        <v>45</v>
      </c>
    </row>
    <row r="690" spans="1:17" ht="15.75" x14ac:dyDescent="0.25">
      <c r="A690" s="90">
        <v>811</v>
      </c>
      <c r="B690" s="90">
        <v>689</v>
      </c>
      <c r="C690" s="53" t="s">
        <v>18</v>
      </c>
      <c r="D690" s="54" t="s">
        <v>166</v>
      </c>
      <c r="E690" s="55">
        <v>44562</v>
      </c>
      <c r="F690" s="56">
        <v>1527</v>
      </c>
      <c r="G690" s="59">
        <v>20</v>
      </c>
      <c r="H690" s="63" t="s">
        <v>97</v>
      </c>
      <c r="I690" s="56">
        <v>3901.3</v>
      </c>
      <c r="J690" s="63" t="s">
        <v>103</v>
      </c>
      <c r="K690" s="74">
        <v>44096.6</v>
      </c>
      <c r="L690" s="154">
        <v>27</v>
      </c>
      <c r="M69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0" s="89" t="str">
        <f>CONCATENATE("F","$",Таблица_основная[[#This Row],[Первая строка массива]])</f>
        <v>F$794</v>
      </c>
      <c r="O69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690" s="90">
        <v>794</v>
      </c>
      <c r="Q690" s="90">
        <f>Таблица_основная[[#This Row],[Первая строка массива]]+43</f>
        <v>837</v>
      </c>
    </row>
    <row r="691" spans="1:17" ht="15.75" x14ac:dyDescent="0.25">
      <c r="A691" s="90">
        <v>63</v>
      </c>
      <c r="B691" s="90">
        <v>690</v>
      </c>
      <c r="C691" s="53" t="s">
        <v>18</v>
      </c>
      <c r="D691" s="54" t="s">
        <v>157</v>
      </c>
      <c r="E691" s="55">
        <v>44562</v>
      </c>
      <c r="F691" s="56">
        <v>1626</v>
      </c>
      <c r="G691" s="59">
        <v>19</v>
      </c>
      <c r="H691" s="63" t="s">
        <v>97</v>
      </c>
      <c r="I691" s="56">
        <v>4080.4</v>
      </c>
      <c r="J691" s="63" t="s">
        <v>103</v>
      </c>
      <c r="K691" s="68">
        <v>46569.599999999999</v>
      </c>
      <c r="L691" s="155">
        <v>27</v>
      </c>
      <c r="M6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1" s="89" t="str">
        <f>CONCATENATE("F","$",Таблица_основная[[#This Row],[Первая строка массива]])</f>
        <v>F$46</v>
      </c>
      <c r="O69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691" s="90">
        <v>46</v>
      </c>
      <c r="Q691" s="90">
        <f>Таблица_основная[[#This Row],[Первая строка массива]]+43</f>
        <v>89</v>
      </c>
    </row>
    <row r="692" spans="1:17" ht="15.75" x14ac:dyDescent="0.25">
      <c r="A692" s="90">
        <v>415</v>
      </c>
      <c r="B692" s="90">
        <v>691</v>
      </c>
      <c r="C692" s="53" t="s">
        <v>18</v>
      </c>
      <c r="D692" s="54" t="s">
        <v>71</v>
      </c>
      <c r="E692" s="55">
        <v>44562</v>
      </c>
      <c r="F692" s="57">
        <v>16.600000000000001</v>
      </c>
      <c r="G692" s="59">
        <v>21</v>
      </c>
      <c r="H692" s="63" t="s">
        <v>97</v>
      </c>
      <c r="I692" s="57">
        <v>35.1</v>
      </c>
      <c r="J692" s="63" t="s">
        <v>103</v>
      </c>
      <c r="K692" s="67">
        <v>27.2</v>
      </c>
      <c r="L692" s="155">
        <v>27</v>
      </c>
      <c r="M6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2" s="89" t="str">
        <f>CONCATENATE("F","$",Таблица_основная[[#This Row],[Первая строка массива]])</f>
        <v>F$398</v>
      </c>
      <c r="O69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692" s="90">
        <v>398</v>
      </c>
      <c r="Q692" s="90">
        <f>Таблица_основная[[#This Row],[Первая строка массива]]+43</f>
        <v>441</v>
      </c>
    </row>
    <row r="693" spans="1:17" ht="15.75" x14ac:dyDescent="0.25">
      <c r="A693" s="90">
        <v>327</v>
      </c>
      <c r="B693" s="90">
        <v>692</v>
      </c>
      <c r="C693" s="53" t="s">
        <v>18</v>
      </c>
      <c r="D693" s="54" t="s">
        <v>158</v>
      </c>
      <c r="E693" s="55">
        <v>44562</v>
      </c>
      <c r="F693" s="56">
        <v>104</v>
      </c>
      <c r="G693" s="59">
        <v>28</v>
      </c>
      <c r="H693" s="63" t="s">
        <v>97</v>
      </c>
      <c r="I693" s="56">
        <v>225.2</v>
      </c>
      <c r="J693" s="63" t="s">
        <v>103</v>
      </c>
      <c r="K693" s="67">
        <v>2573.6</v>
      </c>
      <c r="L693" s="155">
        <v>27</v>
      </c>
      <c r="M6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3" s="89" t="str">
        <f>CONCATENATE("F","$",Таблица_основная[[#This Row],[Первая строка массива]])</f>
        <v>F$310</v>
      </c>
      <c r="O69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693" s="90">
        <v>310</v>
      </c>
      <c r="Q693" s="90">
        <f>Таблица_основная[[#This Row],[Первая строка массива]]+43</f>
        <v>353</v>
      </c>
    </row>
    <row r="694" spans="1:17" ht="15.75" x14ac:dyDescent="0.25">
      <c r="A694" s="90">
        <v>151</v>
      </c>
      <c r="B694" s="90">
        <v>693</v>
      </c>
      <c r="C694" s="53" t="s">
        <v>18</v>
      </c>
      <c r="D694" s="91" t="s">
        <v>85</v>
      </c>
      <c r="E694" s="55">
        <v>44562</v>
      </c>
      <c r="F694" s="137">
        <v>0.65</v>
      </c>
      <c r="G694" s="90">
        <v>17</v>
      </c>
      <c r="H694" s="63" t="s">
        <v>97</v>
      </c>
      <c r="I694" s="137">
        <v>0</v>
      </c>
      <c r="J694" s="63" t="s">
        <v>103</v>
      </c>
      <c r="K694" s="140" t="s">
        <v>178</v>
      </c>
      <c r="L694" s="156">
        <v>27</v>
      </c>
      <c r="M6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4" s="89" t="str">
        <f>CONCATENATE("F","$",Таблица_основная[[#This Row],[Первая строка массива]])</f>
        <v>F$134</v>
      </c>
      <c r="O69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694" s="90">
        <v>134</v>
      </c>
      <c r="Q694" s="90">
        <f>Таблица_основная[[#This Row],[Первая строка массива]]+43</f>
        <v>177</v>
      </c>
    </row>
    <row r="695" spans="1:17" ht="15.75" x14ac:dyDescent="0.25">
      <c r="A695" s="90">
        <v>547</v>
      </c>
      <c r="B695" s="90">
        <v>694</v>
      </c>
      <c r="C695" s="53" t="s">
        <v>18</v>
      </c>
      <c r="D695" s="91" t="s">
        <v>86</v>
      </c>
      <c r="E695" s="55">
        <v>44562</v>
      </c>
      <c r="F695" s="137">
        <v>13</v>
      </c>
      <c r="G695" s="90">
        <v>22</v>
      </c>
      <c r="H695" s="63" t="s">
        <v>97</v>
      </c>
      <c r="I695" s="93">
        <v>25.4</v>
      </c>
      <c r="J695" s="63" t="s">
        <v>103</v>
      </c>
      <c r="K695" s="67" t="s">
        <v>178</v>
      </c>
      <c r="L695" s="155">
        <v>27</v>
      </c>
      <c r="M6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5" s="89" t="str">
        <f>CONCATENATE("F","$",Таблица_основная[[#This Row],[Первая строка массива]])</f>
        <v>F$530</v>
      </c>
      <c r="O69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695" s="90">
        <v>530</v>
      </c>
      <c r="Q695" s="90">
        <f>Таблица_основная[[#This Row],[Первая строка массива]]+43</f>
        <v>573</v>
      </c>
    </row>
    <row r="696" spans="1:17" ht="15.75" x14ac:dyDescent="0.25">
      <c r="A696" s="90">
        <v>591</v>
      </c>
      <c r="B696" s="90">
        <v>695</v>
      </c>
      <c r="C696" s="53" t="s">
        <v>18</v>
      </c>
      <c r="D696" s="91" t="s">
        <v>159</v>
      </c>
      <c r="E696" s="55">
        <v>44562</v>
      </c>
      <c r="F696" s="137">
        <v>32</v>
      </c>
      <c r="G696" s="90">
        <v>26</v>
      </c>
      <c r="H696" s="63" t="s">
        <v>97</v>
      </c>
      <c r="I696" s="93">
        <v>62.9</v>
      </c>
      <c r="J696" s="63" t="s">
        <v>103</v>
      </c>
      <c r="K696" s="67" t="s">
        <v>178</v>
      </c>
      <c r="L696" s="155">
        <v>27</v>
      </c>
      <c r="M6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6" s="89" t="str">
        <f>CONCATENATE("F","$",Таблица_основная[[#This Row],[Первая строка массива]])</f>
        <v>F$574</v>
      </c>
      <c r="O69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696" s="90">
        <v>574</v>
      </c>
      <c r="Q696" s="90">
        <f>Таблица_основная[[#This Row],[Первая строка массива]]+43</f>
        <v>617</v>
      </c>
    </row>
    <row r="697" spans="1:17" ht="15.75" x14ac:dyDescent="0.25">
      <c r="A697" s="90">
        <v>679</v>
      </c>
      <c r="B697" s="90">
        <v>696</v>
      </c>
      <c r="C697" s="53" t="s">
        <v>18</v>
      </c>
      <c r="D697" s="91" t="s">
        <v>89</v>
      </c>
      <c r="E697" s="55">
        <v>44562</v>
      </c>
      <c r="F697" s="137">
        <v>15</v>
      </c>
      <c r="G697" s="90">
        <v>24</v>
      </c>
      <c r="H697" s="63" t="s">
        <v>97</v>
      </c>
      <c r="I697" s="93">
        <v>32.1</v>
      </c>
      <c r="J697" s="63" t="s">
        <v>103</v>
      </c>
      <c r="K697" s="67">
        <v>35.9</v>
      </c>
      <c r="L697" s="155">
        <v>27</v>
      </c>
      <c r="M6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697" s="89" t="str">
        <f>CONCATENATE("F","$",Таблица_основная[[#This Row],[Первая строка массива]])</f>
        <v>F$662</v>
      </c>
      <c r="O69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697" s="90">
        <v>662</v>
      </c>
      <c r="Q697" s="90">
        <f>Таблица_основная[[#This Row],[Первая строка массива]]+43</f>
        <v>705</v>
      </c>
    </row>
    <row r="698" spans="1:17" ht="15.75" x14ac:dyDescent="0.25">
      <c r="A698" s="90">
        <v>635</v>
      </c>
      <c r="B698" s="90">
        <v>697</v>
      </c>
      <c r="C698" s="53" t="s">
        <v>18</v>
      </c>
      <c r="D698" s="91" t="s">
        <v>90</v>
      </c>
      <c r="E698" s="55">
        <v>44562</v>
      </c>
      <c r="F698" s="137">
        <v>20</v>
      </c>
      <c r="G698" s="90">
        <v>6</v>
      </c>
      <c r="H698" s="63" t="s">
        <v>97</v>
      </c>
      <c r="I698" s="93">
        <v>13.7</v>
      </c>
      <c r="J698" s="63" t="s">
        <v>103</v>
      </c>
      <c r="K698" s="67">
        <v>42.8</v>
      </c>
      <c r="L698" s="155">
        <v>27</v>
      </c>
      <c r="M6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698" s="89" t="str">
        <f>CONCATENATE("F","$",Таблица_основная[[#This Row],[Первая строка массива]])</f>
        <v>F$618</v>
      </c>
      <c r="O69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698" s="90">
        <v>618</v>
      </c>
      <c r="Q698" s="90">
        <f>Таблица_основная[[#This Row],[Первая строка массива]]+43</f>
        <v>661</v>
      </c>
    </row>
    <row r="699" spans="1:17" ht="15.75" x14ac:dyDescent="0.25">
      <c r="A699" s="90">
        <v>723</v>
      </c>
      <c r="B699" s="90">
        <v>698</v>
      </c>
      <c r="C699" s="53" t="s">
        <v>18</v>
      </c>
      <c r="D699" s="91" t="s">
        <v>160</v>
      </c>
      <c r="E699" s="55">
        <v>44562</v>
      </c>
      <c r="F699" s="139">
        <v>0.2</v>
      </c>
      <c r="G699" s="90">
        <v>7</v>
      </c>
      <c r="H699" s="63" t="s">
        <v>97</v>
      </c>
      <c r="I699" s="58">
        <v>0</v>
      </c>
      <c r="J699" s="63" t="s">
        <v>103</v>
      </c>
      <c r="K699" s="140" t="s">
        <v>178</v>
      </c>
      <c r="L699" s="156">
        <v>27</v>
      </c>
      <c r="M6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699" s="89" t="str">
        <f>CONCATENATE("F","$",Таблица_основная[[#This Row],[Первая строка массива]])</f>
        <v>F$706</v>
      </c>
      <c r="O69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699" s="90">
        <v>706</v>
      </c>
      <c r="Q699" s="90">
        <f>Таблица_основная[[#This Row],[Первая строка массива]]+43</f>
        <v>749</v>
      </c>
    </row>
    <row r="700" spans="1:17" ht="15.75" x14ac:dyDescent="0.25">
      <c r="A700" s="90">
        <v>459</v>
      </c>
      <c r="B700" s="90">
        <v>699</v>
      </c>
      <c r="C700" s="53" t="s">
        <v>18</v>
      </c>
      <c r="D700" s="91" t="s">
        <v>161</v>
      </c>
      <c r="E700" s="55">
        <v>44562</v>
      </c>
      <c r="F700" s="95">
        <v>0.1</v>
      </c>
      <c r="G700" s="90">
        <v>5</v>
      </c>
      <c r="H700" s="63" t="s">
        <v>97</v>
      </c>
      <c r="I700" s="93">
        <v>0.2</v>
      </c>
      <c r="J700" s="63" t="s">
        <v>103</v>
      </c>
      <c r="K700" s="67" t="s">
        <v>178</v>
      </c>
      <c r="L700" s="155">
        <v>27</v>
      </c>
      <c r="M7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37</v>
      </c>
      <c r="N700" s="89" t="str">
        <f>CONCATENATE("F","$",Таблица_основная[[#This Row],[Первая строка массива]])</f>
        <v>F$442</v>
      </c>
      <c r="O70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700" s="90">
        <v>442</v>
      </c>
      <c r="Q700" s="90">
        <f>Таблица_основная[[#This Row],[Первая строка массива]]+43</f>
        <v>485</v>
      </c>
    </row>
    <row r="701" spans="1:17" ht="15.75" x14ac:dyDescent="0.25">
      <c r="A701" s="90">
        <v>503</v>
      </c>
      <c r="B701" s="90">
        <v>700</v>
      </c>
      <c r="C701" s="53" t="s">
        <v>18</v>
      </c>
      <c r="D701" s="91" t="s">
        <v>94</v>
      </c>
      <c r="E701" s="55">
        <v>44562</v>
      </c>
      <c r="F701" s="95">
        <v>0.9</v>
      </c>
      <c r="G701" s="90">
        <v>9</v>
      </c>
      <c r="H701" s="63" t="s">
        <v>97</v>
      </c>
      <c r="I701" s="95">
        <v>0.6</v>
      </c>
      <c r="J701" s="63" t="s">
        <v>103</v>
      </c>
      <c r="K701" s="67">
        <v>0.2</v>
      </c>
      <c r="L701" s="155">
        <v>27</v>
      </c>
      <c r="M7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1" s="89" t="str">
        <f>CONCATENATE("F","$",Таблица_основная[[#This Row],[Первая строка массива]])</f>
        <v>F$486</v>
      </c>
      <c r="O70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701" s="90">
        <v>486</v>
      </c>
      <c r="Q701" s="90">
        <f>Таблица_основная[[#This Row],[Первая строка массива]]+43</f>
        <v>529</v>
      </c>
    </row>
    <row r="702" spans="1:17" ht="15.75" x14ac:dyDescent="0.25">
      <c r="A702" s="90">
        <v>371</v>
      </c>
      <c r="B702" s="90">
        <v>701</v>
      </c>
      <c r="C702" s="53" t="s">
        <v>18</v>
      </c>
      <c r="D702" s="59" t="s">
        <v>162</v>
      </c>
      <c r="E702" s="55">
        <v>44562</v>
      </c>
      <c r="F702" s="146">
        <v>1.1000000000000001</v>
      </c>
      <c r="G702" s="59">
        <v>18</v>
      </c>
      <c r="H702" s="63" t="s">
        <v>97</v>
      </c>
      <c r="I702" s="59">
        <v>1.9</v>
      </c>
      <c r="J702" s="63" t="s">
        <v>103</v>
      </c>
      <c r="K702" s="67">
        <v>1.5</v>
      </c>
      <c r="L702" s="155">
        <v>27</v>
      </c>
      <c r="M7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2" s="89" t="str">
        <f>CONCATENATE("F","$",Таблица_основная[[#This Row],[Первая строка массива]])</f>
        <v>F$354</v>
      </c>
      <c r="O70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702" s="90">
        <v>354</v>
      </c>
      <c r="Q702" s="90">
        <f>Таблица_основная[[#This Row],[Первая строка массива]]+43</f>
        <v>397</v>
      </c>
    </row>
    <row r="703" spans="1:17" ht="15.75" x14ac:dyDescent="0.25">
      <c r="A703" s="90">
        <v>107</v>
      </c>
      <c r="B703" s="90">
        <v>702</v>
      </c>
      <c r="C703" s="53" t="s">
        <v>18</v>
      </c>
      <c r="D703" s="59" t="s">
        <v>83</v>
      </c>
      <c r="E703" s="55">
        <v>44562</v>
      </c>
      <c r="F703" s="92">
        <v>1</v>
      </c>
      <c r="G703" s="96">
        <v>5</v>
      </c>
      <c r="H703" s="63" t="s">
        <v>97</v>
      </c>
      <c r="I703" s="92">
        <v>1.1000000000000001</v>
      </c>
      <c r="J703" s="63" t="s">
        <v>103</v>
      </c>
      <c r="K703" s="67">
        <v>30.3</v>
      </c>
      <c r="L703" s="155">
        <v>27</v>
      </c>
      <c r="M7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3" s="89" t="str">
        <f>CONCATENATE("F","$",Таблица_основная[[#This Row],[Первая строка массива]])</f>
        <v>F$90</v>
      </c>
      <c r="O70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703" s="90">
        <v>90</v>
      </c>
      <c r="Q703" s="90">
        <f>Таблица_основная[[#This Row],[Первая строка массива]]+43</f>
        <v>133</v>
      </c>
    </row>
    <row r="704" spans="1:17" ht="15.75" x14ac:dyDescent="0.25">
      <c r="A704" s="90">
        <v>195</v>
      </c>
      <c r="B704" s="90">
        <v>703</v>
      </c>
      <c r="C704" s="53" t="s">
        <v>18</v>
      </c>
      <c r="D704" s="54" t="s">
        <v>163</v>
      </c>
      <c r="E704" s="55">
        <v>44562</v>
      </c>
      <c r="F704" s="151">
        <v>100</v>
      </c>
      <c r="G704" s="96">
        <v>1</v>
      </c>
      <c r="H704" s="63" t="s">
        <v>97</v>
      </c>
      <c r="I704" s="94">
        <v>99.2</v>
      </c>
      <c r="J704" s="63" t="s">
        <v>103</v>
      </c>
      <c r="K704" s="67" t="s">
        <v>178</v>
      </c>
      <c r="L704" s="155">
        <v>27</v>
      </c>
      <c r="M7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704" s="89" t="str">
        <f>CONCATENATE("F","$",Таблица_основная[[#This Row],[Первая строка массива]])</f>
        <v>F$178</v>
      </c>
      <c r="O70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704" s="90">
        <v>178</v>
      </c>
      <c r="Q704" s="90">
        <f>Таблица_основная[[#This Row],[Первая строка массива]]+43</f>
        <v>221</v>
      </c>
    </row>
    <row r="705" spans="1:17" ht="15.75" x14ac:dyDescent="0.25">
      <c r="A705" s="90">
        <v>1075</v>
      </c>
      <c r="B705" s="90">
        <v>704</v>
      </c>
      <c r="C705" s="53" t="s">
        <v>18</v>
      </c>
      <c r="D705" s="54" t="s">
        <v>155</v>
      </c>
      <c r="E705" s="55">
        <v>44927</v>
      </c>
      <c r="F705" s="59">
        <v>18</v>
      </c>
      <c r="G705" s="59">
        <v>14</v>
      </c>
      <c r="H705" s="63" t="s">
        <v>98</v>
      </c>
      <c r="I705" s="59">
        <v>24</v>
      </c>
      <c r="J705" s="63" t="s">
        <v>104</v>
      </c>
      <c r="K705" s="69">
        <v>209.5</v>
      </c>
      <c r="L705" s="154">
        <v>23</v>
      </c>
      <c r="M705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705" s="89" t="str">
        <f>CONCATENATE("F","$",Таблица_основная[[#This Row],[Первая строка массива]])</f>
        <v>F$1058</v>
      </c>
      <c r="O70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705" s="90">
        <v>1058</v>
      </c>
      <c r="Q705" s="90">
        <f>Таблица_основная[[#This Row],[Первая строка массива]]+43</f>
        <v>1101</v>
      </c>
    </row>
    <row r="706" spans="1:17" ht="15.75" x14ac:dyDescent="0.25">
      <c r="A706" s="90">
        <v>1603</v>
      </c>
      <c r="B706" s="90">
        <v>705</v>
      </c>
      <c r="C706" s="53" t="s">
        <v>18</v>
      </c>
      <c r="D706" s="59" t="s">
        <v>164</v>
      </c>
      <c r="E706" s="55">
        <v>44927</v>
      </c>
      <c r="F706" s="59">
        <v>97987</v>
      </c>
      <c r="G706" s="59">
        <v>22</v>
      </c>
      <c r="H706" s="63" t="s">
        <v>98</v>
      </c>
      <c r="I706" s="59">
        <v>131655.9</v>
      </c>
      <c r="J706" s="63" t="s">
        <v>104</v>
      </c>
      <c r="K706" s="71">
        <v>1645476.7</v>
      </c>
      <c r="L706" s="155">
        <v>23</v>
      </c>
      <c r="M70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6" s="89" t="str">
        <f>CONCATENATE("F","$",Таблица_основная[[#This Row],[Первая строка массива]])</f>
        <v>F$1586</v>
      </c>
      <c r="O70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706" s="90">
        <v>1586</v>
      </c>
      <c r="Q706" s="90">
        <f>Таблица_основная[[#This Row],[Первая строка массива]]+43</f>
        <v>1629</v>
      </c>
    </row>
    <row r="707" spans="1:17" ht="15.75" x14ac:dyDescent="0.25">
      <c r="A707" s="90">
        <v>1119</v>
      </c>
      <c r="B707" s="90">
        <v>706</v>
      </c>
      <c r="C707" s="53" t="s">
        <v>18</v>
      </c>
      <c r="D707" s="59" t="s">
        <v>156</v>
      </c>
      <c r="E707" s="55">
        <v>44927</v>
      </c>
      <c r="F707" s="146">
        <v>0.2</v>
      </c>
      <c r="G707" s="59">
        <v>3</v>
      </c>
      <c r="H707" s="63" t="s">
        <v>98</v>
      </c>
      <c r="I707" s="146">
        <v>0.2</v>
      </c>
      <c r="J707" s="63" t="s">
        <v>104</v>
      </c>
      <c r="K707" s="66">
        <v>1E-3</v>
      </c>
      <c r="L707" s="154">
        <v>23</v>
      </c>
      <c r="M70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707" s="89" t="str">
        <f>CONCATENATE("F","$",Таблица_основная[[#This Row],[Первая строка массива]])</f>
        <v>F$1102</v>
      </c>
      <c r="O70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707" s="90">
        <v>1102</v>
      </c>
      <c r="Q707" s="90">
        <f>Таблица_основная[[#This Row],[Первая строка массива]]+43</f>
        <v>1145</v>
      </c>
    </row>
    <row r="708" spans="1:17" ht="15.75" x14ac:dyDescent="0.25">
      <c r="A708" s="90">
        <v>855</v>
      </c>
      <c r="B708" s="90">
        <v>707</v>
      </c>
      <c r="C708" s="53" t="s">
        <v>18</v>
      </c>
      <c r="D708" s="59" t="s">
        <v>165</v>
      </c>
      <c r="E708" s="55">
        <v>44927</v>
      </c>
      <c r="F708" s="59">
        <v>76</v>
      </c>
      <c r="G708" s="59">
        <v>19</v>
      </c>
      <c r="H708" s="63" t="s">
        <v>98</v>
      </c>
      <c r="I708" s="59">
        <v>147.19999999999999</v>
      </c>
      <c r="J708" s="63" t="s">
        <v>104</v>
      </c>
      <c r="K708" s="70">
        <v>2015</v>
      </c>
      <c r="L708" s="154">
        <v>23</v>
      </c>
      <c r="M70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8" s="89" t="str">
        <f>CONCATENATE("F","$",Таблица_основная[[#This Row],[Первая строка массива]])</f>
        <v>F$838</v>
      </c>
      <c r="O70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708" s="90">
        <v>838</v>
      </c>
      <c r="Q708" s="90">
        <f>Таблица_основная[[#This Row],[Первая строка массива]]+43</f>
        <v>881</v>
      </c>
    </row>
    <row r="709" spans="1:17" ht="15.75" x14ac:dyDescent="0.25">
      <c r="A709" s="90">
        <v>1647</v>
      </c>
      <c r="B709" s="90">
        <v>708</v>
      </c>
      <c r="C709" s="53" t="s">
        <v>18</v>
      </c>
      <c r="D709" s="59" t="s">
        <v>166</v>
      </c>
      <c r="E709" s="55">
        <v>44927</v>
      </c>
      <c r="F709" s="59">
        <v>1609</v>
      </c>
      <c r="G709" s="59">
        <v>21</v>
      </c>
      <c r="H709" s="63" t="s">
        <v>98</v>
      </c>
      <c r="I709" s="59">
        <v>4235.8999999999996</v>
      </c>
      <c r="J709" s="63" t="s">
        <v>104</v>
      </c>
      <c r="K709" s="70">
        <v>45809.4</v>
      </c>
      <c r="L709" s="154">
        <v>23</v>
      </c>
      <c r="M70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09" s="89" t="str">
        <f>CONCATENATE("F","$",Таблица_основная[[#This Row],[Первая строка массива]])</f>
        <v>F$1630</v>
      </c>
      <c r="O70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709" s="90">
        <v>1630</v>
      </c>
      <c r="Q709" s="90">
        <f>Таблица_основная[[#This Row],[Первая строка массива]]+43</f>
        <v>1673</v>
      </c>
    </row>
    <row r="710" spans="1:17" ht="15.75" x14ac:dyDescent="0.25">
      <c r="A710" s="90">
        <v>899</v>
      </c>
      <c r="B710" s="90">
        <v>709</v>
      </c>
      <c r="C710" s="53" t="s">
        <v>18</v>
      </c>
      <c r="D710" s="59" t="s">
        <v>157</v>
      </c>
      <c r="E710" s="55">
        <v>44927</v>
      </c>
      <c r="F710" s="59">
        <v>1703</v>
      </c>
      <c r="G710" s="59">
        <v>21</v>
      </c>
      <c r="H710" s="63" t="s">
        <v>98</v>
      </c>
      <c r="I710" s="59">
        <v>4407.1000000000004</v>
      </c>
      <c r="J710" s="63" t="s">
        <v>104</v>
      </c>
      <c r="K710" s="67">
        <v>48033.8</v>
      </c>
      <c r="L710" s="155">
        <v>23</v>
      </c>
      <c r="M7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0" s="89" t="str">
        <f>CONCATENATE("F","$",Таблица_основная[[#This Row],[Первая строка массива]])</f>
        <v>F$882</v>
      </c>
      <c r="O71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710" s="90">
        <v>882</v>
      </c>
      <c r="Q710" s="90">
        <f>Таблица_основная[[#This Row],[Первая строка массива]]+43</f>
        <v>925</v>
      </c>
    </row>
    <row r="711" spans="1:17" ht="15.75" x14ac:dyDescent="0.25">
      <c r="A711" s="90">
        <v>1251</v>
      </c>
      <c r="B711" s="90">
        <v>710</v>
      </c>
      <c r="C711" s="53" t="s">
        <v>18</v>
      </c>
      <c r="D711" s="59" t="s">
        <v>71</v>
      </c>
      <c r="E711" s="55">
        <v>44927</v>
      </c>
      <c r="F711" s="146">
        <v>17.399999999999999</v>
      </c>
      <c r="G711" s="59">
        <v>24</v>
      </c>
      <c r="H711" s="63" t="s">
        <v>98</v>
      </c>
      <c r="I711" s="146">
        <v>33.5</v>
      </c>
      <c r="J711" s="63" t="s">
        <v>104</v>
      </c>
      <c r="K711" s="67">
        <v>29.2</v>
      </c>
      <c r="L711" s="155">
        <v>23</v>
      </c>
      <c r="M7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1" s="89" t="str">
        <f>CONCATENATE("F","$",Таблица_основная[[#This Row],[Первая строка массива]])</f>
        <v>F$1234</v>
      </c>
      <c r="O71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711" s="90">
        <v>1234</v>
      </c>
      <c r="Q711" s="90">
        <f>Таблица_основная[[#This Row],[Первая строка массива]]+43</f>
        <v>1277</v>
      </c>
    </row>
    <row r="712" spans="1:17" ht="15.75" x14ac:dyDescent="0.25">
      <c r="A712" s="90">
        <v>1163</v>
      </c>
      <c r="B712" s="90">
        <v>711</v>
      </c>
      <c r="C712" s="53" t="s">
        <v>18</v>
      </c>
      <c r="D712" s="59" t="s">
        <v>158</v>
      </c>
      <c r="E712" s="55">
        <v>44927</v>
      </c>
      <c r="F712" s="59">
        <v>89</v>
      </c>
      <c r="G712" s="59">
        <v>27</v>
      </c>
      <c r="H712" s="63" t="s">
        <v>98</v>
      </c>
      <c r="I712" s="59">
        <v>183.4</v>
      </c>
      <c r="J712" s="63" t="s">
        <v>104</v>
      </c>
      <c r="K712" s="67">
        <v>2563.9</v>
      </c>
      <c r="L712" s="155">
        <v>23</v>
      </c>
      <c r="M7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2" s="89" t="str">
        <f>CONCATENATE("F","$",Таблица_основная[[#This Row],[Первая строка массива]])</f>
        <v>F$1146</v>
      </c>
      <c r="O71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712" s="90">
        <v>1146</v>
      </c>
      <c r="Q712" s="90">
        <f>Таблица_основная[[#This Row],[Первая строка массива]]+43</f>
        <v>1189</v>
      </c>
    </row>
    <row r="713" spans="1:17" ht="15.75" x14ac:dyDescent="0.25">
      <c r="A713" s="90">
        <v>987</v>
      </c>
      <c r="B713" s="90">
        <v>712</v>
      </c>
      <c r="C713" s="53" t="s">
        <v>18</v>
      </c>
      <c r="D713" s="91" t="s">
        <v>85</v>
      </c>
      <c r="E713" s="55">
        <v>44927</v>
      </c>
      <c r="F713" s="93">
        <v>0.66</v>
      </c>
      <c r="G713" s="90">
        <v>15</v>
      </c>
      <c r="H713" s="63" t="s">
        <v>98</v>
      </c>
      <c r="I713" s="137">
        <v>0</v>
      </c>
      <c r="J713" s="63" t="s">
        <v>104</v>
      </c>
      <c r="K713" s="140" t="s">
        <v>178</v>
      </c>
      <c r="L713" s="156">
        <v>23</v>
      </c>
      <c r="M7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3" s="89" t="str">
        <f>CONCATENATE("F","$",Таблица_основная[[#This Row],[Первая строка массива]])</f>
        <v>F$970</v>
      </c>
      <c r="O71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713" s="90">
        <v>970</v>
      </c>
      <c r="Q713" s="90">
        <f>Таблица_основная[[#This Row],[Первая строка массива]]+43</f>
        <v>1013</v>
      </c>
    </row>
    <row r="714" spans="1:17" ht="15.75" x14ac:dyDescent="0.25">
      <c r="A714" s="90">
        <v>1383</v>
      </c>
      <c r="B714" s="90">
        <v>713</v>
      </c>
      <c r="C714" s="53" t="s">
        <v>18</v>
      </c>
      <c r="D714" s="144" t="s">
        <v>86</v>
      </c>
      <c r="E714" s="55">
        <v>44927</v>
      </c>
      <c r="F714" s="150">
        <v>21</v>
      </c>
      <c r="G714" s="90">
        <v>15</v>
      </c>
      <c r="H714" s="63" t="s">
        <v>98</v>
      </c>
      <c r="I714" s="93">
        <v>28.3</v>
      </c>
      <c r="J714" s="63" t="s">
        <v>104</v>
      </c>
      <c r="K714" s="67" t="s">
        <v>178</v>
      </c>
      <c r="L714" s="155">
        <v>23</v>
      </c>
      <c r="M7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4" s="89" t="str">
        <f>CONCATENATE("F","$",Таблица_основная[[#This Row],[Первая строка массива]])</f>
        <v>F$1366</v>
      </c>
      <c r="O71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714" s="90">
        <v>1366</v>
      </c>
      <c r="Q714" s="90">
        <f>Таблица_основная[[#This Row],[Первая строка массива]]+43</f>
        <v>1409</v>
      </c>
    </row>
    <row r="715" spans="1:17" ht="15.75" x14ac:dyDescent="0.25">
      <c r="A715" s="90">
        <v>1427</v>
      </c>
      <c r="B715" s="90">
        <v>714</v>
      </c>
      <c r="C715" s="53" t="s">
        <v>18</v>
      </c>
      <c r="D715" s="144" t="s">
        <v>159</v>
      </c>
      <c r="E715" s="55">
        <v>44927</v>
      </c>
      <c r="F715" s="93">
        <v>21</v>
      </c>
      <c r="G715" s="90">
        <v>15</v>
      </c>
      <c r="H715" s="63" t="s">
        <v>98</v>
      </c>
      <c r="I715" s="93">
        <v>39.1</v>
      </c>
      <c r="J715" s="63" t="s">
        <v>104</v>
      </c>
      <c r="K715" s="67" t="s">
        <v>178</v>
      </c>
      <c r="L715" s="155">
        <v>23</v>
      </c>
      <c r="M7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15" s="89" t="str">
        <f>CONCATENATE("F","$",Таблица_основная[[#This Row],[Первая строка массива]])</f>
        <v>F$1410</v>
      </c>
      <c r="O71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715" s="90">
        <v>1410</v>
      </c>
      <c r="Q715" s="90">
        <f>Таблица_основная[[#This Row],[Первая строка массива]]+43</f>
        <v>1453</v>
      </c>
    </row>
    <row r="716" spans="1:17" ht="15.75" x14ac:dyDescent="0.25">
      <c r="A716" s="90">
        <v>1515</v>
      </c>
      <c r="B716" s="90">
        <v>715</v>
      </c>
      <c r="C716" s="53" t="s">
        <v>18</v>
      </c>
      <c r="D716" s="144" t="s">
        <v>89</v>
      </c>
      <c r="E716" s="55">
        <v>44927</v>
      </c>
      <c r="F716" s="93">
        <v>43</v>
      </c>
      <c r="G716" s="90">
        <v>14</v>
      </c>
      <c r="H716" s="63" t="s">
        <v>98</v>
      </c>
      <c r="I716" s="93">
        <v>43.2</v>
      </c>
      <c r="J716" s="63" t="s">
        <v>104</v>
      </c>
      <c r="K716" s="67">
        <v>39.299999999999997</v>
      </c>
      <c r="L716" s="155">
        <v>23</v>
      </c>
      <c r="M7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716" s="89" t="str">
        <f>CONCATENATE("F","$",Таблица_основная[[#This Row],[Первая строка массива]])</f>
        <v>F$1498</v>
      </c>
      <c r="O71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16" s="90">
        <v>1498</v>
      </c>
      <c r="Q716" s="90">
        <f>Таблица_основная[[#This Row],[Первая строка массива]]+43</f>
        <v>1541</v>
      </c>
    </row>
    <row r="717" spans="1:17" ht="15.75" x14ac:dyDescent="0.25">
      <c r="A717" s="90">
        <v>1471</v>
      </c>
      <c r="B717" s="90">
        <v>716</v>
      </c>
      <c r="C717" s="53" t="s">
        <v>18</v>
      </c>
      <c r="D717" s="144" t="s">
        <v>90</v>
      </c>
      <c r="E717" s="55">
        <v>44927</v>
      </c>
      <c r="F717" s="93">
        <v>0</v>
      </c>
      <c r="G717" s="90">
        <v>8</v>
      </c>
      <c r="H717" s="63" t="s">
        <v>98</v>
      </c>
      <c r="I717" s="93">
        <v>2.2000000000000002</v>
      </c>
      <c r="J717" s="63" t="s">
        <v>104</v>
      </c>
      <c r="K717" s="67">
        <v>31.5</v>
      </c>
      <c r="L717" s="155">
        <v>23</v>
      </c>
      <c r="M7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17" s="89" t="str">
        <f>CONCATENATE("F","$",Таблица_основная[[#This Row],[Первая строка массива]])</f>
        <v>F$1454</v>
      </c>
      <c r="O71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17" s="90">
        <v>1454</v>
      </c>
      <c r="Q717" s="90">
        <f>Таблица_основная[[#This Row],[Первая строка массива]]+43</f>
        <v>1497</v>
      </c>
    </row>
    <row r="718" spans="1:17" ht="15.75" x14ac:dyDescent="0.25">
      <c r="A718" s="90">
        <v>1559</v>
      </c>
      <c r="B718" s="90">
        <v>717</v>
      </c>
      <c r="C718" s="53" t="s">
        <v>18</v>
      </c>
      <c r="D718" s="144" t="s">
        <v>160</v>
      </c>
      <c r="E718" s="55">
        <v>44927</v>
      </c>
      <c r="F718" s="58">
        <v>0.4</v>
      </c>
      <c r="G718" s="90">
        <v>6</v>
      </c>
      <c r="H718" s="63" t="s">
        <v>98</v>
      </c>
      <c r="I718" s="58">
        <v>0</v>
      </c>
      <c r="J718" s="63" t="s">
        <v>104</v>
      </c>
      <c r="K718" s="140" t="s">
        <v>178</v>
      </c>
      <c r="L718" s="156">
        <v>23</v>
      </c>
      <c r="M7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718" s="89" t="str">
        <f>CONCATENATE("F","$",Таблица_основная[[#This Row],[Первая строка массива]])</f>
        <v>F$1542</v>
      </c>
      <c r="O71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18" s="90">
        <v>1542</v>
      </c>
      <c r="Q718" s="90">
        <f>Таблица_основная[[#This Row],[Первая строка массива]]+43</f>
        <v>1585</v>
      </c>
    </row>
    <row r="719" spans="1:17" ht="15.75" x14ac:dyDescent="0.25">
      <c r="A719" s="90">
        <v>1295</v>
      </c>
      <c r="B719" s="90">
        <v>718</v>
      </c>
      <c r="C719" s="53" t="s">
        <v>18</v>
      </c>
      <c r="D719" s="144" t="s">
        <v>161</v>
      </c>
      <c r="E719" s="55">
        <v>44927</v>
      </c>
      <c r="F719" s="95">
        <v>0.2</v>
      </c>
      <c r="G719" s="90">
        <v>4</v>
      </c>
      <c r="H719" s="63" t="s">
        <v>98</v>
      </c>
      <c r="I719" s="95">
        <v>0.2</v>
      </c>
      <c r="J719" s="63" t="s">
        <v>104</v>
      </c>
      <c r="K719" s="67" t="s">
        <v>178</v>
      </c>
      <c r="L719" s="155">
        <v>23</v>
      </c>
      <c r="M7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719" s="89" t="str">
        <f>CONCATENATE("F","$",Таблица_основная[[#This Row],[Первая строка массива]])</f>
        <v>F$1278</v>
      </c>
      <c r="O71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19" s="90">
        <v>1278</v>
      </c>
      <c r="Q719" s="90">
        <f>Таблица_основная[[#This Row],[Первая строка массива]]+43</f>
        <v>1321</v>
      </c>
    </row>
    <row r="720" spans="1:17" ht="15.75" x14ac:dyDescent="0.25">
      <c r="A720" s="90">
        <v>1339</v>
      </c>
      <c r="B720" s="90">
        <v>719</v>
      </c>
      <c r="C720" s="53" t="s">
        <v>18</v>
      </c>
      <c r="D720" s="144" t="s">
        <v>94</v>
      </c>
      <c r="E720" s="55">
        <v>44927</v>
      </c>
      <c r="F720" s="95">
        <v>0.4</v>
      </c>
      <c r="G720" s="90">
        <v>3</v>
      </c>
      <c r="H720" s="63" t="s">
        <v>98</v>
      </c>
      <c r="I720" s="95">
        <v>0.5</v>
      </c>
      <c r="J720" s="63" t="s">
        <v>104</v>
      </c>
      <c r="K720" s="67">
        <v>0.2</v>
      </c>
      <c r="L720" s="155">
        <v>23</v>
      </c>
      <c r="M7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720" s="89" t="str">
        <f>CONCATENATE("F","$",Таблица_основная[[#This Row],[Первая строка массива]])</f>
        <v>F$1322</v>
      </c>
      <c r="O72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20" s="90">
        <v>1322</v>
      </c>
      <c r="Q720" s="90">
        <f>Таблица_основная[[#This Row],[Первая строка массива]]+43</f>
        <v>1365</v>
      </c>
    </row>
    <row r="721" spans="1:17" ht="15.75" x14ac:dyDescent="0.25">
      <c r="A721" s="90">
        <v>1207</v>
      </c>
      <c r="B721" s="90">
        <v>720</v>
      </c>
      <c r="C721" s="53" t="s">
        <v>18</v>
      </c>
      <c r="D721" s="54" t="s">
        <v>162</v>
      </c>
      <c r="E721" s="55">
        <v>44927</v>
      </c>
      <c r="F721" s="59">
        <v>0.9</v>
      </c>
      <c r="G721" s="59">
        <v>13</v>
      </c>
      <c r="H721" s="63" t="s">
        <v>98</v>
      </c>
      <c r="I721" s="59">
        <v>1.4</v>
      </c>
      <c r="J721" s="63" t="s">
        <v>104</v>
      </c>
      <c r="K721" s="67">
        <v>1.6</v>
      </c>
      <c r="L721" s="155">
        <v>23</v>
      </c>
      <c r="M7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1" s="89" t="str">
        <f>CONCATENATE("F","$",Таблица_основная[[#This Row],[Первая строка массива]])</f>
        <v>F$1190</v>
      </c>
      <c r="O72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21" s="90">
        <v>1190</v>
      </c>
      <c r="Q721" s="90">
        <f>Таблица_основная[[#This Row],[Первая строка массива]]+43</f>
        <v>1233</v>
      </c>
    </row>
    <row r="722" spans="1:17" ht="15.75" x14ac:dyDescent="0.25">
      <c r="A722" s="90">
        <v>943</v>
      </c>
      <c r="B722" s="90">
        <v>721</v>
      </c>
      <c r="C722" s="53" t="s">
        <v>18</v>
      </c>
      <c r="D722" s="54" t="s">
        <v>83</v>
      </c>
      <c r="E722" s="55">
        <v>44927</v>
      </c>
      <c r="F722" s="92">
        <v>0</v>
      </c>
      <c r="G722" s="96">
        <v>6</v>
      </c>
      <c r="H722" s="63" t="s">
        <v>98</v>
      </c>
      <c r="I722" s="92">
        <v>1.1000000000000001</v>
      </c>
      <c r="J722" s="63" t="s">
        <v>104</v>
      </c>
      <c r="K722" s="67">
        <v>32.1</v>
      </c>
      <c r="L722" s="155">
        <v>23</v>
      </c>
      <c r="M7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722" s="89" t="str">
        <f>CONCATENATE("F","$",Таблица_основная[[#This Row],[Первая строка массива]])</f>
        <v>F$926</v>
      </c>
      <c r="O72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22" s="90">
        <v>926</v>
      </c>
      <c r="Q722" s="90">
        <f>Таблица_основная[[#This Row],[Первая строка массива]]+43</f>
        <v>969</v>
      </c>
    </row>
    <row r="723" spans="1:17" ht="15.75" x14ac:dyDescent="0.25">
      <c r="A723" s="90">
        <v>1031</v>
      </c>
      <c r="B723" s="90">
        <v>722</v>
      </c>
      <c r="C723" s="53" t="s">
        <v>18</v>
      </c>
      <c r="D723" s="54" t="s">
        <v>163</v>
      </c>
      <c r="E723" s="55">
        <v>44927</v>
      </c>
      <c r="F723" s="94">
        <v>100</v>
      </c>
      <c r="G723" s="96">
        <v>1</v>
      </c>
      <c r="H723" s="63" t="s">
        <v>98</v>
      </c>
      <c r="I723" s="94">
        <v>99.5</v>
      </c>
      <c r="J723" s="63" t="s">
        <v>104</v>
      </c>
      <c r="K723" s="67" t="s">
        <v>178</v>
      </c>
      <c r="L723" s="155">
        <v>23</v>
      </c>
      <c r="M72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23" s="89" t="str">
        <f>CONCATENATE("F","$",Таблица_основная[[#This Row],[Первая строка массива]])</f>
        <v>F$1014</v>
      </c>
      <c r="O72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23" s="90">
        <v>1014</v>
      </c>
      <c r="Q723" s="90">
        <f>Таблица_основная[[#This Row],[Первая строка массива]]+43</f>
        <v>1057</v>
      </c>
    </row>
    <row r="724" spans="1:17" ht="15.75" x14ac:dyDescent="0.25">
      <c r="A724" s="90">
        <v>240</v>
      </c>
      <c r="B724" s="90">
        <v>723</v>
      </c>
      <c r="C724" s="53" t="s">
        <v>19</v>
      </c>
      <c r="D724" s="54" t="s">
        <v>155</v>
      </c>
      <c r="E724" s="55">
        <v>44562</v>
      </c>
      <c r="F724" s="59">
        <v>12</v>
      </c>
      <c r="G724" s="59">
        <v>20</v>
      </c>
      <c r="H724" s="63" t="s">
        <v>97</v>
      </c>
      <c r="I724" s="59">
        <v>24.3</v>
      </c>
      <c r="J724" s="63" t="s">
        <v>103</v>
      </c>
      <c r="K724" s="72">
        <v>235.1</v>
      </c>
      <c r="L724" s="154">
        <v>22</v>
      </c>
      <c r="M72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4" s="89" t="str">
        <f>CONCATENATE("F","$",Таблица_основная[[#This Row],[Первая строка массива]])</f>
        <v>F$222</v>
      </c>
      <c r="O72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724" s="90">
        <v>222</v>
      </c>
      <c r="Q724" s="90">
        <f>Таблица_основная[[#This Row],[Первая строка массива]]+43</f>
        <v>265</v>
      </c>
    </row>
    <row r="725" spans="1:17" ht="15.75" x14ac:dyDescent="0.25">
      <c r="A725" s="90">
        <v>768</v>
      </c>
      <c r="B725" s="90">
        <v>724</v>
      </c>
      <c r="C725" s="53" t="s">
        <v>19</v>
      </c>
      <c r="D725" s="54" t="s">
        <v>164</v>
      </c>
      <c r="E725" s="55">
        <v>44562</v>
      </c>
      <c r="F725" s="59">
        <v>82536</v>
      </c>
      <c r="G725" s="59">
        <v>27</v>
      </c>
      <c r="H725" s="63" t="s">
        <v>97</v>
      </c>
      <c r="I725" s="59">
        <v>116149</v>
      </c>
      <c r="J725" s="63" t="s">
        <v>103</v>
      </c>
      <c r="K725" s="73">
        <v>1712442.1</v>
      </c>
      <c r="L725" s="154">
        <v>22</v>
      </c>
      <c r="M72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5" s="89" t="str">
        <f>CONCATENATE("F","$",Таблица_основная[[#This Row],[Первая строка массива]])</f>
        <v>F$750</v>
      </c>
      <c r="O72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725" s="90">
        <v>750</v>
      </c>
      <c r="Q725" s="90">
        <f>Таблица_основная[[#This Row],[Первая строка массива]]+43</f>
        <v>793</v>
      </c>
    </row>
    <row r="726" spans="1:17" ht="15.75" x14ac:dyDescent="0.25">
      <c r="A726" s="90">
        <v>284</v>
      </c>
      <c r="B726" s="90">
        <v>725</v>
      </c>
      <c r="C726" s="53" t="s">
        <v>19</v>
      </c>
      <c r="D726" s="54" t="s">
        <v>156</v>
      </c>
      <c r="E726" s="55">
        <v>44562</v>
      </c>
      <c r="F726" s="146">
        <v>0.1</v>
      </c>
      <c r="G726" s="59">
        <v>4</v>
      </c>
      <c r="H726" s="63" t="s">
        <v>97</v>
      </c>
      <c r="I726" s="146">
        <v>0.2</v>
      </c>
      <c r="J726" s="63" t="s">
        <v>103</v>
      </c>
      <c r="K726" s="67">
        <v>2E-3</v>
      </c>
      <c r="L726" s="155">
        <v>22</v>
      </c>
      <c r="M7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6" s="89" t="str">
        <f>CONCATENATE("F","$",Таблица_основная[[#This Row],[Первая строка массива]])</f>
        <v>F$266</v>
      </c>
      <c r="O72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726" s="90">
        <v>266</v>
      </c>
      <c r="Q726" s="90">
        <f>Таблица_основная[[#This Row],[Первая строка массива]]+43</f>
        <v>309</v>
      </c>
    </row>
    <row r="727" spans="1:17" ht="15.75" x14ac:dyDescent="0.25">
      <c r="A727" s="90">
        <v>20</v>
      </c>
      <c r="B727" s="90">
        <v>726</v>
      </c>
      <c r="C727" s="53" t="s">
        <v>19</v>
      </c>
      <c r="D727" s="54" t="s">
        <v>165</v>
      </c>
      <c r="E727" s="55">
        <v>44562</v>
      </c>
      <c r="F727" s="56">
        <v>94</v>
      </c>
      <c r="G727" s="59">
        <v>16</v>
      </c>
      <c r="H727" s="63" t="s">
        <v>97</v>
      </c>
      <c r="I727" s="56">
        <v>154.69999999999999</v>
      </c>
      <c r="J727" s="63" t="s">
        <v>103</v>
      </c>
      <c r="K727" s="74">
        <v>2237.9</v>
      </c>
      <c r="L727" s="154">
        <v>22</v>
      </c>
      <c r="M72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7" s="89" t="str">
        <f>CONCATENATE("F","$",Таблица_основная[[#This Row],[Первая строка массива]])</f>
        <v>F$2</v>
      </c>
      <c r="O72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727" s="90">
        <v>2</v>
      </c>
      <c r="Q727" s="90">
        <f>Таблица_основная[[#This Row],[Первая строка массива]]+43</f>
        <v>45</v>
      </c>
    </row>
    <row r="728" spans="1:17" ht="15.75" x14ac:dyDescent="0.25">
      <c r="A728" s="90">
        <v>812</v>
      </c>
      <c r="B728" s="90">
        <v>727</v>
      </c>
      <c r="C728" s="53" t="s">
        <v>19</v>
      </c>
      <c r="D728" s="54" t="s">
        <v>166</v>
      </c>
      <c r="E728" s="55">
        <v>44562</v>
      </c>
      <c r="F728" s="56">
        <v>1374</v>
      </c>
      <c r="G728" s="59">
        <v>24</v>
      </c>
      <c r="H728" s="63" t="s">
        <v>97</v>
      </c>
      <c r="I728" s="56">
        <v>3901.3</v>
      </c>
      <c r="J728" s="63" t="s">
        <v>103</v>
      </c>
      <c r="K728" s="74">
        <v>44096.6</v>
      </c>
      <c r="L728" s="154">
        <v>22</v>
      </c>
      <c r="M72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8" s="89" t="str">
        <f>CONCATENATE("F","$",Таблица_основная[[#This Row],[Первая строка массива]])</f>
        <v>F$794</v>
      </c>
      <c r="O72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728" s="90">
        <v>794</v>
      </c>
      <c r="Q728" s="90">
        <f>Таблица_основная[[#This Row],[Первая строка массива]]+43</f>
        <v>837</v>
      </c>
    </row>
    <row r="729" spans="1:17" ht="15.75" x14ac:dyDescent="0.25">
      <c r="A729" s="90">
        <v>64</v>
      </c>
      <c r="B729" s="90">
        <v>728</v>
      </c>
      <c r="C729" s="53" t="s">
        <v>19</v>
      </c>
      <c r="D729" s="54" t="s">
        <v>157</v>
      </c>
      <c r="E729" s="55">
        <v>44562</v>
      </c>
      <c r="F729" s="56">
        <v>1480</v>
      </c>
      <c r="G729" s="59">
        <v>24</v>
      </c>
      <c r="H729" s="63" t="s">
        <v>97</v>
      </c>
      <c r="I729" s="56">
        <v>4080.4</v>
      </c>
      <c r="J729" s="63" t="s">
        <v>103</v>
      </c>
      <c r="K729" s="68">
        <v>46569.599999999999</v>
      </c>
      <c r="L729" s="155">
        <v>22</v>
      </c>
      <c r="M7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29" s="89" t="str">
        <f>CONCATENATE("F","$",Таблица_основная[[#This Row],[Первая строка массива]])</f>
        <v>F$46</v>
      </c>
      <c r="O72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729" s="90">
        <v>46</v>
      </c>
      <c r="Q729" s="90">
        <f>Таблица_основная[[#This Row],[Первая строка массива]]+43</f>
        <v>89</v>
      </c>
    </row>
    <row r="730" spans="1:17" ht="15.75" x14ac:dyDescent="0.25">
      <c r="A730" s="90">
        <v>416</v>
      </c>
      <c r="B730" s="90">
        <v>729</v>
      </c>
      <c r="C730" s="53" t="s">
        <v>19</v>
      </c>
      <c r="D730" s="54" t="s">
        <v>71</v>
      </c>
      <c r="E730" s="55">
        <v>44562</v>
      </c>
      <c r="F730" s="57">
        <v>17.899999999999999</v>
      </c>
      <c r="G730" s="59">
        <v>18</v>
      </c>
      <c r="H730" s="63" t="s">
        <v>97</v>
      </c>
      <c r="I730" s="57">
        <v>35.1</v>
      </c>
      <c r="J730" s="63" t="s">
        <v>103</v>
      </c>
      <c r="K730" s="67">
        <v>27.2</v>
      </c>
      <c r="L730" s="155">
        <v>22</v>
      </c>
      <c r="M7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0" s="89" t="str">
        <f>CONCATENATE("F","$",Таблица_основная[[#This Row],[Первая строка массива]])</f>
        <v>F$398</v>
      </c>
      <c r="O73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730" s="90">
        <v>398</v>
      </c>
      <c r="Q730" s="90">
        <f>Таблица_основная[[#This Row],[Первая строка массива]]+43</f>
        <v>441</v>
      </c>
    </row>
    <row r="731" spans="1:17" ht="15.75" x14ac:dyDescent="0.25">
      <c r="A731" s="90">
        <v>328</v>
      </c>
      <c r="B731" s="90">
        <v>730</v>
      </c>
      <c r="C731" s="53" t="s">
        <v>19</v>
      </c>
      <c r="D731" s="54" t="s">
        <v>158</v>
      </c>
      <c r="E731" s="55">
        <v>44562</v>
      </c>
      <c r="F731" s="56">
        <v>166</v>
      </c>
      <c r="G731" s="59">
        <v>22</v>
      </c>
      <c r="H731" s="63" t="s">
        <v>97</v>
      </c>
      <c r="I731" s="56">
        <v>225.2</v>
      </c>
      <c r="J731" s="63" t="s">
        <v>103</v>
      </c>
      <c r="K731" s="67">
        <v>2573.6</v>
      </c>
      <c r="L731" s="155">
        <v>22</v>
      </c>
      <c r="M7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1" s="89" t="str">
        <f>CONCATENATE("F","$",Таблица_основная[[#This Row],[Первая строка массива]])</f>
        <v>F$310</v>
      </c>
      <c r="O73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731" s="90">
        <v>310</v>
      </c>
      <c r="Q731" s="90">
        <f>Таблица_основная[[#This Row],[Первая строка массива]]+43</f>
        <v>353</v>
      </c>
    </row>
    <row r="732" spans="1:17" ht="15.75" x14ac:dyDescent="0.25">
      <c r="A732" s="90">
        <v>152</v>
      </c>
      <c r="B732" s="90">
        <v>731</v>
      </c>
      <c r="C732" s="53" t="s">
        <v>19</v>
      </c>
      <c r="D732" s="144" t="s">
        <v>85</v>
      </c>
      <c r="E732" s="55">
        <v>44562</v>
      </c>
      <c r="F732" s="137">
        <v>0.75</v>
      </c>
      <c r="G732" s="90">
        <v>8</v>
      </c>
      <c r="H732" s="63" t="s">
        <v>97</v>
      </c>
      <c r="I732" s="147">
        <v>0</v>
      </c>
      <c r="J732" s="63" t="s">
        <v>103</v>
      </c>
      <c r="K732" s="140" t="s">
        <v>178</v>
      </c>
      <c r="L732" s="156">
        <v>22</v>
      </c>
      <c r="M7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2" s="89" t="str">
        <f>CONCATENATE("F","$",Таблица_основная[[#This Row],[Первая строка массива]])</f>
        <v>F$134</v>
      </c>
      <c r="O73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732" s="90">
        <v>134</v>
      </c>
      <c r="Q732" s="90">
        <f>Таблица_основная[[#This Row],[Первая строка массива]]+43</f>
        <v>177</v>
      </c>
    </row>
    <row r="733" spans="1:17" ht="15.75" x14ac:dyDescent="0.25">
      <c r="A733" s="90">
        <v>548</v>
      </c>
      <c r="B733" s="90">
        <v>732</v>
      </c>
      <c r="C733" s="53" t="s">
        <v>19</v>
      </c>
      <c r="D733" s="144" t="s">
        <v>86</v>
      </c>
      <c r="E733" s="55">
        <v>44562</v>
      </c>
      <c r="F733" s="147">
        <v>24</v>
      </c>
      <c r="G733" s="90">
        <v>12</v>
      </c>
      <c r="H733" s="63" t="s">
        <v>97</v>
      </c>
      <c r="I733" s="150">
        <v>25.4</v>
      </c>
      <c r="J733" s="63" t="s">
        <v>103</v>
      </c>
      <c r="K733" s="67" t="s">
        <v>178</v>
      </c>
      <c r="L733" s="155">
        <v>22</v>
      </c>
      <c r="M7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3" s="89" t="str">
        <f>CONCATENATE("F","$",Таблица_основная[[#This Row],[Первая строка массива]])</f>
        <v>F$530</v>
      </c>
      <c r="O73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733" s="90">
        <v>530</v>
      </c>
      <c r="Q733" s="90">
        <f>Таблица_основная[[#This Row],[Первая строка массива]]+43</f>
        <v>573</v>
      </c>
    </row>
    <row r="734" spans="1:17" ht="15.75" x14ac:dyDescent="0.25">
      <c r="A734" s="90">
        <v>592</v>
      </c>
      <c r="B734" s="90">
        <v>733</v>
      </c>
      <c r="C734" s="53" t="s">
        <v>19</v>
      </c>
      <c r="D734" s="144" t="s">
        <v>159</v>
      </c>
      <c r="E734" s="55">
        <v>44562</v>
      </c>
      <c r="F734" s="147">
        <v>46</v>
      </c>
      <c r="G734" s="90">
        <v>20</v>
      </c>
      <c r="H734" s="63" t="s">
        <v>97</v>
      </c>
      <c r="I734" s="150">
        <v>62.9</v>
      </c>
      <c r="J734" s="63" t="s">
        <v>103</v>
      </c>
      <c r="K734" s="67" t="s">
        <v>178</v>
      </c>
      <c r="L734" s="155">
        <v>22</v>
      </c>
      <c r="M7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4" s="89" t="str">
        <f>CONCATENATE("F","$",Таблица_основная[[#This Row],[Первая строка массива]])</f>
        <v>F$574</v>
      </c>
      <c r="O73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734" s="90">
        <v>574</v>
      </c>
      <c r="Q734" s="90">
        <f>Таблица_основная[[#This Row],[Первая строка массива]]+43</f>
        <v>617</v>
      </c>
    </row>
    <row r="735" spans="1:17" ht="15.75" x14ac:dyDescent="0.25">
      <c r="A735" s="90">
        <v>680</v>
      </c>
      <c r="B735" s="90">
        <v>734</v>
      </c>
      <c r="C735" s="53" t="s">
        <v>19</v>
      </c>
      <c r="D735" s="91" t="s">
        <v>89</v>
      </c>
      <c r="E735" s="55">
        <v>44562</v>
      </c>
      <c r="F735" s="137">
        <v>27</v>
      </c>
      <c r="G735" s="90">
        <v>13</v>
      </c>
      <c r="H735" s="63" t="s">
        <v>97</v>
      </c>
      <c r="I735" s="93">
        <v>32.1</v>
      </c>
      <c r="J735" s="63" t="s">
        <v>103</v>
      </c>
      <c r="K735" s="67">
        <v>35.9</v>
      </c>
      <c r="L735" s="155">
        <v>22</v>
      </c>
      <c r="M7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5" s="89" t="str">
        <f>CONCATENATE("F","$",Таблица_основная[[#This Row],[Первая строка массива]])</f>
        <v>F$662</v>
      </c>
      <c r="O73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735" s="90">
        <v>662</v>
      </c>
      <c r="Q735" s="90">
        <f>Таблица_основная[[#This Row],[Первая строка массива]]+43</f>
        <v>705</v>
      </c>
    </row>
    <row r="736" spans="1:17" ht="15.75" x14ac:dyDescent="0.25">
      <c r="A736" s="90">
        <v>636</v>
      </c>
      <c r="B736" s="90">
        <v>735</v>
      </c>
      <c r="C736" s="53" t="s">
        <v>19</v>
      </c>
      <c r="D736" s="91" t="s">
        <v>90</v>
      </c>
      <c r="E736" s="55">
        <v>44562</v>
      </c>
      <c r="F736" s="137">
        <v>15</v>
      </c>
      <c r="G736" s="90">
        <v>9</v>
      </c>
      <c r="H736" s="63" t="s">
        <v>97</v>
      </c>
      <c r="I736" s="93">
        <v>13.7</v>
      </c>
      <c r="J736" s="63" t="s">
        <v>103</v>
      </c>
      <c r="K736" s="67">
        <v>42.8</v>
      </c>
      <c r="L736" s="155">
        <v>22</v>
      </c>
      <c r="M7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6" s="89" t="str">
        <f>CONCATENATE("F","$",Таблица_основная[[#This Row],[Первая строка массива]])</f>
        <v>F$618</v>
      </c>
      <c r="O73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736" s="90">
        <v>618</v>
      </c>
      <c r="Q736" s="90">
        <f>Таблица_основная[[#This Row],[Первая строка массива]]+43</f>
        <v>661</v>
      </c>
    </row>
    <row r="737" spans="1:17" ht="15.75" x14ac:dyDescent="0.25">
      <c r="A737" s="90">
        <v>724</v>
      </c>
      <c r="B737" s="90">
        <v>736</v>
      </c>
      <c r="C737" s="53" t="s">
        <v>19</v>
      </c>
      <c r="D737" s="91" t="s">
        <v>160</v>
      </c>
      <c r="E737" s="55">
        <v>44562</v>
      </c>
      <c r="F737" s="137">
        <v>0.3</v>
      </c>
      <c r="G737" s="90">
        <v>6</v>
      </c>
      <c r="H737" s="63" t="s">
        <v>97</v>
      </c>
      <c r="I737" s="93">
        <v>0</v>
      </c>
      <c r="J737" s="63" t="s">
        <v>103</v>
      </c>
      <c r="K737" s="140" t="s">
        <v>178</v>
      </c>
      <c r="L737" s="156">
        <v>22</v>
      </c>
      <c r="M7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737" s="89" t="str">
        <f>CONCATENATE("F","$",Таблица_основная[[#This Row],[Первая строка массива]])</f>
        <v>F$706</v>
      </c>
      <c r="O73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737" s="90">
        <v>706</v>
      </c>
      <c r="Q737" s="90">
        <f>Таблица_основная[[#This Row],[Первая строка массива]]+43</f>
        <v>749</v>
      </c>
    </row>
    <row r="738" spans="1:17" ht="15.75" x14ac:dyDescent="0.25">
      <c r="A738" s="90">
        <v>460</v>
      </c>
      <c r="B738" s="90">
        <v>737</v>
      </c>
      <c r="C738" s="53" t="s">
        <v>19</v>
      </c>
      <c r="D738" s="91" t="s">
        <v>161</v>
      </c>
      <c r="E738" s="55">
        <v>44562</v>
      </c>
      <c r="F738" s="95">
        <v>0.3</v>
      </c>
      <c r="G738" s="90">
        <v>3</v>
      </c>
      <c r="H738" s="63" t="s">
        <v>97</v>
      </c>
      <c r="I738" s="93">
        <v>0.2</v>
      </c>
      <c r="J738" s="63" t="s">
        <v>103</v>
      </c>
      <c r="K738" s="67" t="s">
        <v>178</v>
      </c>
      <c r="L738" s="155">
        <v>22</v>
      </c>
      <c r="M7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8" s="89" t="str">
        <f>CONCATENATE("F","$",Таблица_основная[[#This Row],[Первая строка массива]])</f>
        <v>F$442</v>
      </c>
      <c r="O73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738" s="90">
        <v>442</v>
      </c>
      <c r="Q738" s="90">
        <f>Таблица_основная[[#This Row],[Первая строка массива]]+43</f>
        <v>485</v>
      </c>
    </row>
    <row r="739" spans="1:17" ht="15.75" x14ac:dyDescent="0.25">
      <c r="A739" s="90">
        <v>504</v>
      </c>
      <c r="B739" s="90">
        <v>738</v>
      </c>
      <c r="C739" s="53" t="s">
        <v>19</v>
      </c>
      <c r="D739" s="91" t="s">
        <v>94</v>
      </c>
      <c r="E739" s="55">
        <v>44562</v>
      </c>
      <c r="F739" s="95">
        <v>1.2</v>
      </c>
      <c r="G739" s="90">
        <v>6</v>
      </c>
      <c r="H739" s="63" t="s">
        <v>97</v>
      </c>
      <c r="I739" s="95">
        <v>0.6</v>
      </c>
      <c r="J739" s="63" t="s">
        <v>103</v>
      </c>
      <c r="K739" s="67">
        <v>0.2</v>
      </c>
      <c r="L739" s="155">
        <v>22</v>
      </c>
      <c r="M7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39" s="89" t="str">
        <f>CONCATENATE("F","$",Таблица_основная[[#This Row],[Первая строка массива]])</f>
        <v>F$486</v>
      </c>
      <c r="O73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739" s="90">
        <v>486</v>
      </c>
      <c r="Q739" s="90">
        <f>Таблица_основная[[#This Row],[Первая строка массива]]+43</f>
        <v>529</v>
      </c>
    </row>
    <row r="740" spans="1:17" ht="15.75" x14ac:dyDescent="0.25">
      <c r="A740" s="90">
        <v>372</v>
      </c>
      <c r="B740" s="90">
        <v>739</v>
      </c>
      <c r="C740" s="53" t="s">
        <v>19</v>
      </c>
      <c r="D740" s="59" t="s">
        <v>162</v>
      </c>
      <c r="E740" s="55">
        <v>44562</v>
      </c>
      <c r="F740" s="146">
        <v>2</v>
      </c>
      <c r="G740" s="59">
        <v>9</v>
      </c>
      <c r="H740" s="63" t="s">
        <v>97</v>
      </c>
      <c r="I740" s="59">
        <v>1.9</v>
      </c>
      <c r="J740" s="63" t="s">
        <v>103</v>
      </c>
      <c r="K740" s="67">
        <v>1.5</v>
      </c>
      <c r="L740" s="155">
        <v>22</v>
      </c>
      <c r="M7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740" s="89" t="str">
        <f>CONCATENATE("F","$",Таблица_основная[[#This Row],[Первая строка массива]])</f>
        <v>F$354</v>
      </c>
      <c r="O74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740" s="90">
        <v>354</v>
      </c>
      <c r="Q740" s="90">
        <f>Таблица_основная[[#This Row],[Первая строка массива]]+43</f>
        <v>397</v>
      </c>
    </row>
    <row r="741" spans="1:17" ht="15.75" x14ac:dyDescent="0.25">
      <c r="A741" s="90">
        <v>108</v>
      </c>
      <c r="B741" s="90">
        <v>740</v>
      </c>
      <c r="C741" s="53" t="s">
        <v>19</v>
      </c>
      <c r="D741" s="59" t="s">
        <v>83</v>
      </c>
      <c r="E741" s="55">
        <v>44562</v>
      </c>
      <c r="F741" s="92">
        <v>0</v>
      </c>
      <c r="G741" s="96">
        <v>6</v>
      </c>
      <c r="H741" s="63" t="s">
        <v>97</v>
      </c>
      <c r="I741" s="92">
        <v>1.1000000000000001</v>
      </c>
      <c r="J741" s="63" t="s">
        <v>103</v>
      </c>
      <c r="K741" s="67">
        <v>30.3</v>
      </c>
      <c r="L741" s="155">
        <v>22</v>
      </c>
      <c r="M7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741" s="89" t="str">
        <f>CONCATENATE("F","$",Таблица_основная[[#This Row],[Первая строка массива]])</f>
        <v>F$90</v>
      </c>
      <c r="O74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741" s="90">
        <v>90</v>
      </c>
      <c r="Q741" s="90">
        <f>Таблица_основная[[#This Row],[Первая строка массива]]+43</f>
        <v>133</v>
      </c>
    </row>
    <row r="742" spans="1:17" ht="15.75" x14ac:dyDescent="0.25">
      <c r="A742" s="90">
        <v>196</v>
      </c>
      <c r="B742" s="90">
        <v>741</v>
      </c>
      <c r="C742" s="53" t="s">
        <v>19</v>
      </c>
      <c r="D742" s="59" t="s">
        <v>163</v>
      </c>
      <c r="E742" s="55">
        <v>44562</v>
      </c>
      <c r="F742" s="94">
        <v>100</v>
      </c>
      <c r="G742" s="96">
        <v>1</v>
      </c>
      <c r="H742" s="63" t="s">
        <v>97</v>
      </c>
      <c r="I742" s="94">
        <v>99.2</v>
      </c>
      <c r="J742" s="63" t="s">
        <v>103</v>
      </c>
      <c r="K742" s="67" t="s">
        <v>178</v>
      </c>
      <c r="L742" s="155">
        <v>22</v>
      </c>
      <c r="M7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742" s="89" t="str">
        <f>CONCATENATE("F","$",Таблица_основная[[#This Row],[Первая строка массива]])</f>
        <v>F$178</v>
      </c>
      <c r="O74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742" s="90">
        <v>178</v>
      </c>
      <c r="Q742" s="90">
        <f>Таблица_основная[[#This Row],[Первая строка массива]]+43</f>
        <v>221</v>
      </c>
    </row>
    <row r="743" spans="1:17" ht="15.75" x14ac:dyDescent="0.25">
      <c r="A743" s="90">
        <v>1076</v>
      </c>
      <c r="B743" s="90">
        <v>742</v>
      </c>
      <c r="C743" s="53" t="s">
        <v>19</v>
      </c>
      <c r="D743" s="59" t="s">
        <v>155</v>
      </c>
      <c r="E743" s="55">
        <v>44927</v>
      </c>
      <c r="F743" s="59">
        <v>12</v>
      </c>
      <c r="G743" s="59">
        <v>18</v>
      </c>
      <c r="H743" s="63" t="s">
        <v>98</v>
      </c>
      <c r="I743" s="59">
        <v>24</v>
      </c>
      <c r="J743" s="63" t="s">
        <v>104</v>
      </c>
      <c r="K743" s="69">
        <v>209.5</v>
      </c>
      <c r="L743" s="154">
        <v>20</v>
      </c>
      <c r="M74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3" s="89" t="str">
        <f>CONCATENATE("F","$",Таблица_основная[[#This Row],[Первая строка массива]])</f>
        <v>F$1058</v>
      </c>
      <c r="O74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743" s="90">
        <v>1058</v>
      </c>
      <c r="Q743" s="90">
        <f>Таблица_основная[[#This Row],[Первая строка массива]]+43</f>
        <v>1101</v>
      </c>
    </row>
    <row r="744" spans="1:17" ht="15.75" x14ac:dyDescent="0.25">
      <c r="A744" s="90">
        <v>1604</v>
      </c>
      <c r="B744" s="90">
        <v>743</v>
      </c>
      <c r="C744" s="53" t="s">
        <v>19</v>
      </c>
      <c r="D744" s="59" t="s">
        <v>164</v>
      </c>
      <c r="E744" s="55">
        <v>44927</v>
      </c>
      <c r="F744" s="59">
        <v>84031</v>
      </c>
      <c r="G744" s="59">
        <v>26</v>
      </c>
      <c r="H744" s="63" t="s">
        <v>98</v>
      </c>
      <c r="I744" s="59">
        <v>131655.9</v>
      </c>
      <c r="J744" s="63" t="s">
        <v>104</v>
      </c>
      <c r="K744" s="71">
        <v>1645476.7</v>
      </c>
      <c r="L744" s="155">
        <v>20</v>
      </c>
      <c r="M74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4" s="89" t="str">
        <f>CONCATENATE("F","$",Таблица_основная[[#This Row],[Первая строка массива]])</f>
        <v>F$1586</v>
      </c>
      <c r="O74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744" s="90">
        <v>1586</v>
      </c>
      <c r="Q744" s="90">
        <f>Таблица_основная[[#This Row],[Первая строка массива]]+43</f>
        <v>1629</v>
      </c>
    </row>
    <row r="745" spans="1:17" ht="15.75" x14ac:dyDescent="0.25">
      <c r="A745" s="90">
        <v>1120</v>
      </c>
      <c r="B745" s="90">
        <v>744</v>
      </c>
      <c r="C745" s="53" t="s">
        <v>19</v>
      </c>
      <c r="D745" s="54" t="s">
        <v>156</v>
      </c>
      <c r="E745" s="55">
        <v>44927</v>
      </c>
      <c r="F745" s="146">
        <v>0.1</v>
      </c>
      <c r="G745" s="59">
        <v>4</v>
      </c>
      <c r="H745" s="63" t="s">
        <v>98</v>
      </c>
      <c r="I745" s="146">
        <v>0.2</v>
      </c>
      <c r="J745" s="63" t="s">
        <v>104</v>
      </c>
      <c r="K745" s="66">
        <v>1E-3</v>
      </c>
      <c r="L745" s="154">
        <v>20</v>
      </c>
      <c r="M74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5" s="89" t="str">
        <f>CONCATENATE("F","$",Таблица_основная[[#This Row],[Первая строка массива]])</f>
        <v>F$1102</v>
      </c>
      <c r="O74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745" s="90">
        <v>1102</v>
      </c>
      <c r="Q745" s="90">
        <f>Таблица_основная[[#This Row],[Первая строка массива]]+43</f>
        <v>1145</v>
      </c>
    </row>
    <row r="746" spans="1:17" ht="15.75" x14ac:dyDescent="0.25">
      <c r="A746" s="90">
        <v>856</v>
      </c>
      <c r="B746" s="90">
        <v>745</v>
      </c>
      <c r="C746" s="53" t="s">
        <v>19</v>
      </c>
      <c r="D746" s="54" t="s">
        <v>165</v>
      </c>
      <c r="E746" s="55">
        <v>44927</v>
      </c>
      <c r="F746" s="59">
        <v>89</v>
      </c>
      <c r="G746" s="59">
        <v>15</v>
      </c>
      <c r="H746" s="63" t="s">
        <v>98</v>
      </c>
      <c r="I746" s="59">
        <v>147.19999999999999</v>
      </c>
      <c r="J746" s="63" t="s">
        <v>104</v>
      </c>
      <c r="K746" s="70">
        <v>2015</v>
      </c>
      <c r="L746" s="154">
        <v>20</v>
      </c>
      <c r="M74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6" s="89" t="str">
        <f>CONCATENATE("F","$",Таблица_основная[[#This Row],[Первая строка массива]])</f>
        <v>F$838</v>
      </c>
      <c r="O74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746" s="90">
        <v>838</v>
      </c>
      <c r="Q746" s="90">
        <f>Таблица_основная[[#This Row],[Первая строка массива]]+43</f>
        <v>881</v>
      </c>
    </row>
    <row r="747" spans="1:17" ht="15.75" x14ac:dyDescent="0.25">
      <c r="A747" s="90">
        <v>1648</v>
      </c>
      <c r="B747" s="90">
        <v>746</v>
      </c>
      <c r="C747" s="53" t="s">
        <v>19</v>
      </c>
      <c r="D747" s="54" t="s">
        <v>166</v>
      </c>
      <c r="E747" s="55">
        <v>44927</v>
      </c>
      <c r="F747" s="59">
        <v>1526</v>
      </c>
      <c r="G747" s="59">
        <v>24</v>
      </c>
      <c r="H747" s="63" t="s">
        <v>98</v>
      </c>
      <c r="I747" s="59">
        <v>4235.8999999999996</v>
      </c>
      <c r="J747" s="63" t="s">
        <v>104</v>
      </c>
      <c r="K747" s="70">
        <v>45809.4</v>
      </c>
      <c r="L747" s="154">
        <v>20</v>
      </c>
      <c r="M74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7" s="89" t="str">
        <f>CONCATENATE("F","$",Таблица_основная[[#This Row],[Первая строка массива]])</f>
        <v>F$1630</v>
      </c>
      <c r="O74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747" s="90">
        <v>1630</v>
      </c>
      <c r="Q747" s="90">
        <f>Таблица_основная[[#This Row],[Первая строка массива]]+43</f>
        <v>1673</v>
      </c>
    </row>
    <row r="748" spans="1:17" ht="15.75" x14ac:dyDescent="0.25">
      <c r="A748" s="90">
        <v>900</v>
      </c>
      <c r="B748" s="90">
        <v>747</v>
      </c>
      <c r="C748" s="53" t="s">
        <v>19</v>
      </c>
      <c r="D748" s="54" t="s">
        <v>157</v>
      </c>
      <c r="E748" s="55">
        <v>44927</v>
      </c>
      <c r="F748" s="59">
        <v>1627</v>
      </c>
      <c r="G748" s="59">
        <v>24</v>
      </c>
      <c r="H748" s="63" t="s">
        <v>98</v>
      </c>
      <c r="I748" s="59">
        <v>4407.1000000000004</v>
      </c>
      <c r="J748" s="63" t="s">
        <v>104</v>
      </c>
      <c r="K748" s="67">
        <v>48033.8</v>
      </c>
      <c r="L748" s="155">
        <v>20</v>
      </c>
      <c r="M7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8" s="89" t="str">
        <f>CONCATENATE("F","$",Таблица_основная[[#This Row],[Первая строка массива]])</f>
        <v>F$882</v>
      </c>
      <c r="O74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748" s="90">
        <v>882</v>
      </c>
      <c r="Q748" s="90">
        <f>Таблица_основная[[#This Row],[Первая строка массива]]+43</f>
        <v>925</v>
      </c>
    </row>
    <row r="749" spans="1:17" ht="15.75" x14ac:dyDescent="0.25">
      <c r="A749" s="90">
        <v>1252</v>
      </c>
      <c r="B749" s="90">
        <v>748</v>
      </c>
      <c r="C749" s="53" t="s">
        <v>19</v>
      </c>
      <c r="D749" s="54" t="s">
        <v>71</v>
      </c>
      <c r="E749" s="55">
        <v>44927</v>
      </c>
      <c r="F749" s="146">
        <v>19.399999999999999</v>
      </c>
      <c r="G749" s="59">
        <v>17</v>
      </c>
      <c r="H749" s="63" t="s">
        <v>98</v>
      </c>
      <c r="I749" s="146">
        <v>33.5</v>
      </c>
      <c r="J749" s="63" t="s">
        <v>104</v>
      </c>
      <c r="K749" s="67">
        <v>29.2</v>
      </c>
      <c r="L749" s="155">
        <v>20</v>
      </c>
      <c r="M7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49" s="89" t="str">
        <f>CONCATENATE("F","$",Таблица_основная[[#This Row],[Первая строка массива]])</f>
        <v>F$1234</v>
      </c>
      <c r="O74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749" s="90">
        <v>1234</v>
      </c>
      <c r="Q749" s="90">
        <f>Таблица_основная[[#This Row],[Первая строка массива]]+43</f>
        <v>1277</v>
      </c>
    </row>
    <row r="750" spans="1:17" ht="15.75" x14ac:dyDescent="0.25">
      <c r="A750" s="90">
        <v>1164</v>
      </c>
      <c r="B750" s="90">
        <v>749</v>
      </c>
      <c r="C750" s="53" t="s">
        <v>19</v>
      </c>
      <c r="D750" s="54" t="s">
        <v>158</v>
      </c>
      <c r="E750" s="55">
        <v>44927</v>
      </c>
      <c r="F750" s="56">
        <v>102</v>
      </c>
      <c r="G750" s="59">
        <v>24</v>
      </c>
      <c r="H750" s="63" t="s">
        <v>98</v>
      </c>
      <c r="I750" s="56">
        <v>183.4</v>
      </c>
      <c r="J750" s="63" t="s">
        <v>104</v>
      </c>
      <c r="K750" s="67">
        <v>2563.9</v>
      </c>
      <c r="L750" s="155">
        <v>20</v>
      </c>
      <c r="M7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0" s="89" t="str">
        <f>CONCATENATE("F","$",Таблица_основная[[#This Row],[Первая строка массива]])</f>
        <v>F$1146</v>
      </c>
      <c r="O75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750" s="90">
        <v>1146</v>
      </c>
      <c r="Q750" s="90">
        <f>Таблица_основная[[#This Row],[Первая строка массива]]+43</f>
        <v>1189</v>
      </c>
    </row>
    <row r="751" spans="1:17" ht="15.75" x14ac:dyDescent="0.25">
      <c r="A751" s="90">
        <v>988</v>
      </c>
      <c r="B751" s="90">
        <v>750</v>
      </c>
      <c r="C751" s="53" t="s">
        <v>19</v>
      </c>
      <c r="D751" s="144" t="s">
        <v>85</v>
      </c>
      <c r="E751" s="55">
        <v>44927</v>
      </c>
      <c r="F751" s="93">
        <v>0.75</v>
      </c>
      <c r="G751" s="90">
        <v>7</v>
      </c>
      <c r="H751" s="63" t="s">
        <v>98</v>
      </c>
      <c r="I751" s="147">
        <v>0</v>
      </c>
      <c r="J751" s="63" t="s">
        <v>104</v>
      </c>
      <c r="K751" s="140" t="s">
        <v>178</v>
      </c>
      <c r="L751" s="156">
        <v>20</v>
      </c>
      <c r="M7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1" s="89" t="str">
        <f>CONCATENATE("F","$",Таблица_основная[[#This Row],[Первая строка массива]])</f>
        <v>F$970</v>
      </c>
      <c r="O75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751" s="90">
        <v>970</v>
      </c>
      <c r="Q751" s="90">
        <f>Таблица_основная[[#This Row],[Первая строка массива]]+43</f>
        <v>1013</v>
      </c>
    </row>
    <row r="752" spans="1:17" ht="15.75" x14ac:dyDescent="0.25">
      <c r="A752" s="90">
        <v>1384</v>
      </c>
      <c r="B752" s="90">
        <v>751</v>
      </c>
      <c r="C752" s="53" t="s">
        <v>19</v>
      </c>
      <c r="D752" s="144" t="s">
        <v>86</v>
      </c>
      <c r="E752" s="55">
        <v>44927</v>
      </c>
      <c r="F752" s="150">
        <v>29</v>
      </c>
      <c r="G752" s="90">
        <v>9</v>
      </c>
      <c r="H752" s="63" t="s">
        <v>98</v>
      </c>
      <c r="I752" s="150">
        <v>28.3</v>
      </c>
      <c r="J752" s="63" t="s">
        <v>104</v>
      </c>
      <c r="K752" s="67" t="s">
        <v>178</v>
      </c>
      <c r="L752" s="155">
        <v>20</v>
      </c>
      <c r="M7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2" s="89" t="str">
        <f>CONCATENATE("F","$",Таблица_основная[[#This Row],[Первая строка массива]])</f>
        <v>F$1366</v>
      </c>
      <c r="O75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752" s="90">
        <v>1366</v>
      </c>
      <c r="Q752" s="90">
        <f>Таблица_основная[[#This Row],[Первая строка массива]]+43</f>
        <v>1409</v>
      </c>
    </row>
    <row r="753" spans="1:17" ht="15.75" x14ac:dyDescent="0.25">
      <c r="A753" s="90">
        <v>1428</v>
      </c>
      <c r="B753" s="90">
        <v>752</v>
      </c>
      <c r="C753" s="53" t="s">
        <v>19</v>
      </c>
      <c r="D753" s="91" t="s">
        <v>159</v>
      </c>
      <c r="E753" s="55">
        <v>44927</v>
      </c>
      <c r="F753" s="93">
        <v>29</v>
      </c>
      <c r="G753" s="90">
        <v>9</v>
      </c>
      <c r="H753" s="63" t="s">
        <v>98</v>
      </c>
      <c r="I753" s="93">
        <v>39.1</v>
      </c>
      <c r="J753" s="63" t="s">
        <v>104</v>
      </c>
      <c r="K753" s="67" t="s">
        <v>178</v>
      </c>
      <c r="L753" s="155">
        <v>20</v>
      </c>
      <c r="M7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3" s="89" t="str">
        <f>CONCATENATE("F","$",Таблица_основная[[#This Row],[Первая строка массива]])</f>
        <v>F$1410</v>
      </c>
      <c r="O75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753" s="90">
        <v>1410</v>
      </c>
      <c r="Q753" s="90">
        <f>Таблица_основная[[#This Row],[Первая строка массива]]+43</f>
        <v>1453</v>
      </c>
    </row>
    <row r="754" spans="1:17" ht="15.75" x14ac:dyDescent="0.25">
      <c r="A754" s="90">
        <v>1516</v>
      </c>
      <c r="B754" s="90">
        <v>753</v>
      </c>
      <c r="C754" s="53" t="s">
        <v>19</v>
      </c>
      <c r="D754" s="91" t="s">
        <v>89</v>
      </c>
      <c r="E754" s="55">
        <v>44927</v>
      </c>
      <c r="F754" s="93">
        <v>36</v>
      </c>
      <c r="G754" s="90">
        <v>17</v>
      </c>
      <c r="H754" s="63" t="s">
        <v>98</v>
      </c>
      <c r="I754" s="93">
        <v>43.2</v>
      </c>
      <c r="J754" s="63" t="s">
        <v>104</v>
      </c>
      <c r="K754" s="67">
        <v>39.299999999999997</v>
      </c>
      <c r="L754" s="155">
        <v>20</v>
      </c>
      <c r="M7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4" s="89" t="str">
        <f>CONCATENATE("F","$",Таблица_основная[[#This Row],[Первая строка массива]])</f>
        <v>F$1498</v>
      </c>
      <c r="O75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54" s="90">
        <v>1498</v>
      </c>
      <c r="Q754" s="90">
        <f>Таблица_основная[[#This Row],[Первая строка массива]]+43</f>
        <v>1541</v>
      </c>
    </row>
    <row r="755" spans="1:17" ht="15.75" x14ac:dyDescent="0.25">
      <c r="A755" s="90">
        <v>1472</v>
      </c>
      <c r="B755" s="90">
        <v>754</v>
      </c>
      <c r="C755" s="53" t="s">
        <v>19</v>
      </c>
      <c r="D755" s="91" t="s">
        <v>90</v>
      </c>
      <c r="E755" s="55">
        <v>44927</v>
      </c>
      <c r="F755" s="93">
        <v>0</v>
      </c>
      <c r="G755" s="90">
        <v>8</v>
      </c>
      <c r="H755" s="63" t="s">
        <v>98</v>
      </c>
      <c r="I755" s="93">
        <v>2.2000000000000002</v>
      </c>
      <c r="J755" s="63" t="s">
        <v>104</v>
      </c>
      <c r="K755" s="67">
        <v>31.5</v>
      </c>
      <c r="L755" s="155">
        <v>20</v>
      </c>
      <c r="M7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55" s="89" t="str">
        <f>CONCATENATE("F","$",Таблица_основная[[#This Row],[Первая строка массива]])</f>
        <v>F$1454</v>
      </c>
      <c r="O75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55" s="90">
        <v>1454</v>
      </c>
      <c r="Q755" s="90">
        <f>Таблица_основная[[#This Row],[Первая строка массива]]+43</f>
        <v>1497</v>
      </c>
    </row>
    <row r="756" spans="1:17" ht="15.75" x14ac:dyDescent="0.25">
      <c r="A756" s="90">
        <v>1560</v>
      </c>
      <c r="B756" s="90">
        <v>755</v>
      </c>
      <c r="C756" s="53" t="s">
        <v>19</v>
      </c>
      <c r="D756" s="91" t="s">
        <v>160</v>
      </c>
      <c r="E756" s="55">
        <v>44927</v>
      </c>
      <c r="F756" s="93">
        <v>0.5</v>
      </c>
      <c r="G756" s="90">
        <v>5</v>
      </c>
      <c r="H756" s="63" t="s">
        <v>98</v>
      </c>
      <c r="I756" s="93">
        <v>0</v>
      </c>
      <c r="J756" s="63" t="s">
        <v>104</v>
      </c>
      <c r="K756" s="140" t="s">
        <v>178</v>
      </c>
      <c r="L756" s="156">
        <v>20</v>
      </c>
      <c r="M7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6" s="89" t="str">
        <f>CONCATENATE("F","$",Таблица_основная[[#This Row],[Первая строка массива]])</f>
        <v>F$1542</v>
      </c>
      <c r="O75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56" s="90">
        <v>1542</v>
      </c>
      <c r="Q756" s="90">
        <f>Таблица_основная[[#This Row],[Первая строка массива]]+43</f>
        <v>1585</v>
      </c>
    </row>
    <row r="757" spans="1:17" ht="15.75" x14ac:dyDescent="0.25">
      <c r="A757" s="90">
        <v>1296</v>
      </c>
      <c r="B757" s="90">
        <v>756</v>
      </c>
      <c r="C757" s="53" t="s">
        <v>19</v>
      </c>
      <c r="D757" s="91" t="s">
        <v>161</v>
      </c>
      <c r="E757" s="55">
        <v>44927</v>
      </c>
      <c r="F757" s="95">
        <v>0.3</v>
      </c>
      <c r="G757" s="90">
        <v>3</v>
      </c>
      <c r="H757" s="63" t="s">
        <v>98</v>
      </c>
      <c r="I757" s="95">
        <v>0.2</v>
      </c>
      <c r="J757" s="63" t="s">
        <v>104</v>
      </c>
      <c r="K757" s="67" t="s">
        <v>178</v>
      </c>
      <c r="L757" s="155">
        <v>20</v>
      </c>
      <c r="M7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57" s="89" t="str">
        <f>CONCATENATE("F","$",Таблица_основная[[#This Row],[Первая строка массива]])</f>
        <v>F$1278</v>
      </c>
      <c r="O75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57" s="90">
        <v>1278</v>
      </c>
      <c r="Q757" s="90">
        <f>Таблица_основная[[#This Row],[Первая строка массива]]+43</f>
        <v>1321</v>
      </c>
    </row>
    <row r="758" spans="1:17" ht="15.75" x14ac:dyDescent="0.25">
      <c r="A758" s="90">
        <v>1340</v>
      </c>
      <c r="B758" s="90">
        <v>757</v>
      </c>
      <c r="C758" s="53" t="s">
        <v>19</v>
      </c>
      <c r="D758" s="91" t="s">
        <v>94</v>
      </c>
      <c r="E758" s="55">
        <v>44927</v>
      </c>
      <c r="F758" s="95">
        <v>0.4</v>
      </c>
      <c r="G758" s="90">
        <v>3</v>
      </c>
      <c r="H758" s="63" t="s">
        <v>98</v>
      </c>
      <c r="I758" s="95">
        <v>0.5</v>
      </c>
      <c r="J758" s="63" t="s">
        <v>104</v>
      </c>
      <c r="K758" s="67">
        <v>0.2</v>
      </c>
      <c r="L758" s="155">
        <v>20</v>
      </c>
      <c r="M75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758" s="89" t="str">
        <f>CONCATENATE("F","$",Таблица_основная[[#This Row],[Первая строка массива]])</f>
        <v>F$1322</v>
      </c>
      <c r="O75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58" s="90">
        <v>1322</v>
      </c>
      <c r="Q758" s="90">
        <f>Таблица_основная[[#This Row],[Первая строка массива]]+43</f>
        <v>1365</v>
      </c>
    </row>
    <row r="759" spans="1:17" ht="15.75" x14ac:dyDescent="0.25">
      <c r="A759" s="90">
        <v>1208</v>
      </c>
      <c r="B759" s="90">
        <v>758</v>
      </c>
      <c r="C759" s="53" t="s">
        <v>19</v>
      </c>
      <c r="D759" s="59" t="s">
        <v>162</v>
      </c>
      <c r="E759" s="55">
        <v>44927</v>
      </c>
      <c r="F759" s="59">
        <v>1.2</v>
      </c>
      <c r="G759" s="59">
        <v>10</v>
      </c>
      <c r="H759" s="63" t="s">
        <v>98</v>
      </c>
      <c r="I759" s="59">
        <v>1.4</v>
      </c>
      <c r="J759" s="63" t="s">
        <v>104</v>
      </c>
      <c r="K759" s="67">
        <v>1.6</v>
      </c>
      <c r="L759" s="155">
        <v>20</v>
      </c>
      <c r="M7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759" s="89" t="str">
        <f>CONCATENATE("F","$",Таблица_основная[[#This Row],[Первая строка массива]])</f>
        <v>F$1190</v>
      </c>
      <c r="O75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59" s="90">
        <v>1190</v>
      </c>
      <c r="Q759" s="90">
        <f>Таблица_основная[[#This Row],[Первая строка массива]]+43</f>
        <v>1233</v>
      </c>
    </row>
    <row r="760" spans="1:17" ht="15.75" x14ac:dyDescent="0.25">
      <c r="A760" s="90">
        <v>944</v>
      </c>
      <c r="B760" s="90">
        <v>759</v>
      </c>
      <c r="C760" s="53" t="s">
        <v>19</v>
      </c>
      <c r="D760" s="59" t="s">
        <v>83</v>
      </c>
      <c r="E760" s="55">
        <v>44927</v>
      </c>
      <c r="F760" s="92">
        <v>2</v>
      </c>
      <c r="G760" s="96">
        <v>4</v>
      </c>
      <c r="H760" s="63" t="s">
        <v>98</v>
      </c>
      <c r="I760" s="92">
        <v>1.1000000000000001</v>
      </c>
      <c r="J760" s="63" t="s">
        <v>104</v>
      </c>
      <c r="K760" s="67">
        <v>32.1</v>
      </c>
      <c r="L760" s="155">
        <v>20</v>
      </c>
      <c r="M7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0" s="89" t="str">
        <f>CONCATENATE("F","$",Таблица_основная[[#This Row],[Первая строка массива]])</f>
        <v>F$926</v>
      </c>
      <c r="O76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60" s="90">
        <v>926</v>
      </c>
      <c r="Q760" s="90">
        <f>Таблица_основная[[#This Row],[Первая строка массива]]+43</f>
        <v>969</v>
      </c>
    </row>
    <row r="761" spans="1:17" ht="15.75" x14ac:dyDescent="0.25">
      <c r="A761" s="90">
        <v>1032</v>
      </c>
      <c r="B761" s="90">
        <v>760</v>
      </c>
      <c r="C761" s="53" t="s">
        <v>19</v>
      </c>
      <c r="D761" s="59" t="s">
        <v>163</v>
      </c>
      <c r="E761" s="55">
        <v>44927</v>
      </c>
      <c r="F761" s="94">
        <v>100</v>
      </c>
      <c r="G761" s="96">
        <v>1</v>
      </c>
      <c r="H761" s="63" t="s">
        <v>98</v>
      </c>
      <c r="I761" s="94">
        <v>99.5</v>
      </c>
      <c r="J761" s="63" t="s">
        <v>104</v>
      </c>
      <c r="K761" s="67" t="s">
        <v>178</v>
      </c>
      <c r="L761" s="155">
        <v>20</v>
      </c>
      <c r="M76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61" s="89" t="str">
        <f>CONCATENATE("F","$",Таблица_основная[[#This Row],[Первая строка массива]])</f>
        <v>F$1014</v>
      </c>
      <c r="O76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61" s="90">
        <v>1014</v>
      </c>
      <c r="Q761" s="90">
        <f>Таблица_основная[[#This Row],[Первая строка массива]]+43</f>
        <v>1057</v>
      </c>
    </row>
    <row r="762" spans="1:17" ht="15.75" x14ac:dyDescent="0.25">
      <c r="A762" s="90">
        <v>241</v>
      </c>
      <c r="B762" s="90">
        <v>761</v>
      </c>
      <c r="C762" s="53" t="s">
        <v>20</v>
      </c>
      <c r="D762" s="59" t="s">
        <v>155</v>
      </c>
      <c r="E762" s="55">
        <v>44562</v>
      </c>
      <c r="F762" s="59">
        <v>20</v>
      </c>
      <c r="G762" s="59">
        <v>13</v>
      </c>
      <c r="H762" s="63" t="s">
        <v>97</v>
      </c>
      <c r="I762" s="59">
        <v>24.3</v>
      </c>
      <c r="J762" s="63" t="s">
        <v>103</v>
      </c>
      <c r="K762" s="72">
        <v>235.1</v>
      </c>
      <c r="L762" s="154">
        <v>19</v>
      </c>
      <c r="M76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2" s="89" t="str">
        <f>CONCATENATE("F","$",Таблица_основная[[#This Row],[Первая строка массива]])</f>
        <v>F$222</v>
      </c>
      <c r="O76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762" s="90">
        <v>222</v>
      </c>
      <c r="Q762" s="90">
        <f>Таблица_основная[[#This Row],[Первая строка массива]]+43</f>
        <v>265</v>
      </c>
    </row>
    <row r="763" spans="1:17" ht="15.75" x14ac:dyDescent="0.25">
      <c r="A763" s="90">
        <v>769</v>
      </c>
      <c r="B763" s="90">
        <v>762</v>
      </c>
      <c r="C763" s="53" t="s">
        <v>20</v>
      </c>
      <c r="D763" s="54" t="s">
        <v>164</v>
      </c>
      <c r="E763" s="55">
        <v>44562</v>
      </c>
      <c r="F763" s="59">
        <v>96968.000000000015</v>
      </c>
      <c r="G763" s="59">
        <v>21</v>
      </c>
      <c r="H763" s="63" t="s">
        <v>97</v>
      </c>
      <c r="I763" s="59">
        <v>116149</v>
      </c>
      <c r="J763" s="63" t="s">
        <v>103</v>
      </c>
      <c r="K763" s="73">
        <v>1712442.1</v>
      </c>
      <c r="L763" s="154">
        <v>19</v>
      </c>
      <c r="M76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N763" s="89" t="str">
        <f>CONCATENATE("F","$",Таблица_основная[[#This Row],[Первая строка массива]])</f>
        <v>F$750</v>
      </c>
      <c r="O76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763" s="90">
        <v>750</v>
      </c>
      <c r="Q763" s="90">
        <f>Таблица_основная[[#This Row],[Первая строка массива]]+43</f>
        <v>793</v>
      </c>
    </row>
    <row r="764" spans="1:17" ht="15.75" x14ac:dyDescent="0.25">
      <c r="A764" s="90">
        <v>285</v>
      </c>
      <c r="B764" s="90">
        <v>763</v>
      </c>
      <c r="C764" s="53" t="s">
        <v>20</v>
      </c>
      <c r="D764" s="54" t="s">
        <v>156</v>
      </c>
      <c r="E764" s="55">
        <v>44562</v>
      </c>
      <c r="F764" s="146">
        <v>0.2</v>
      </c>
      <c r="G764" s="59">
        <v>3</v>
      </c>
      <c r="H764" s="63" t="s">
        <v>97</v>
      </c>
      <c r="I764" s="146">
        <v>0.2</v>
      </c>
      <c r="J764" s="63" t="s">
        <v>103</v>
      </c>
      <c r="K764" s="67">
        <v>2E-3</v>
      </c>
      <c r="L764" s="155">
        <v>19</v>
      </c>
      <c r="M7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64" s="89" t="str">
        <f>CONCATENATE("F","$",Таблица_основная[[#This Row],[Первая строка массива]])</f>
        <v>F$266</v>
      </c>
      <c r="O76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764" s="90">
        <v>266</v>
      </c>
      <c r="Q764" s="90">
        <f>Таблица_основная[[#This Row],[Первая строка массива]]+43</f>
        <v>309</v>
      </c>
    </row>
    <row r="765" spans="1:17" ht="15.75" x14ac:dyDescent="0.25">
      <c r="A765" s="90">
        <v>21</v>
      </c>
      <c r="B765" s="90">
        <v>764</v>
      </c>
      <c r="C765" s="53" t="s">
        <v>20</v>
      </c>
      <c r="D765" s="54" t="s">
        <v>165</v>
      </c>
      <c r="E765" s="55">
        <v>44562</v>
      </c>
      <c r="F765" s="59">
        <v>78</v>
      </c>
      <c r="G765" s="59">
        <v>23</v>
      </c>
      <c r="H765" s="63" t="s">
        <v>97</v>
      </c>
      <c r="I765" s="59">
        <v>154.69999999999999</v>
      </c>
      <c r="J765" s="63" t="s">
        <v>103</v>
      </c>
      <c r="K765" s="74">
        <v>2237.9</v>
      </c>
      <c r="L765" s="154">
        <v>19</v>
      </c>
      <c r="M76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5" s="89" t="str">
        <f>CONCATENATE("F","$",Таблица_основная[[#This Row],[Первая строка массива]])</f>
        <v>F$2</v>
      </c>
      <c r="O76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765" s="90">
        <v>2</v>
      </c>
      <c r="Q765" s="90">
        <f>Таблица_основная[[#This Row],[Первая строка массива]]+43</f>
        <v>45</v>
      </c>
    </row>
    <row r="766" spans="1:17" ht="15.75" x14ac:dyDescent="0.25">
      <c r="A766" s="90">
        <v>813</v>
      </c>
      <c r="B766" s="90">
        <v>765</v>
      </c>
      <c r="C766" s="53" t="s">
        <v>20</v>
      </c>
      <c r="D766" s="54" t="s">
        <v>166</v>
      </c>
      <c r="E766" s="55">
        <v>44562</v>
      </c>
      <c r="F766" s="59">
        <v>1427</v>
      </c>
      <c r="G766" s="59">
        <v>23</v>
      </c>
      <c r="H766" s="63" t="s">
        <v>97</v>
      </c>
      <c r="I766" s="59">
        <v>3901.3</v>
      </c>
      <c r="J766" s="63" t="s">
        <v>103</v>
      </c>
      <c r="K766" s="74">
        <v>44096.6</v>
      </c>
      <c r="L766" s="154">
        <v>19</v>
      </c>
      <c r="M76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6" s="89" t="str">
        <f>CONCATENATE("F","$",Таблица_основная[[#This Row],[Первая строка массива]])</f>
        <v>F$794</v>
      </c>
      <c r="O76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766" s="90">
        <v>794</v>
      </c>
      <c r="Q766" s="90">
        <f>Таблица_основная[[#This Row],[Первая строка массива]]+43</f>
        <v>837</v>
      </c>
    </row>
    <row r="767" spans="1:17" ht="15.75" x14ac:dyDescent="0.25">
      <c r="A767" s="90">
        <v>65</v>
      </c>
      <c r="B767" s="90">
        <v>766</v>
      </c>
      <c r="C767" s="53" t="s">
        <v>20</v>
      </c>
      <c r="D767" s="54" t="s">
        <v>157</v>
      </c>
      <c r="E767" s="55">
        <v>44562</v>
      </c>
      <c r="F767" s="59">
        <v>1525</v>
      </c>
      <c r="G767" s="59">
        <v>23</v>
      </c>
      <c r="H767" s="63" t="s">
        <v>97</v>
      </c>
      <c r="I767" s="59">
        <v>4080.4</v>
      </c>
      <c r="J767" s="63" t="s">
        <v>103</v>
      </c>
      <c r="K767" s="68">
        <v>46569.599999999999</v>
      </c>
      <c r="L767" s="155">
        <v>19</v>
      </c>
      <c r="M7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7" s="89" t="str">
        <f>CONCATENATE("F","$",Таблица_основная[[#This Row],[Первая строка массива]])</f>
        <v>F$46</v>
      </c>
      <c r="O76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767" s="90">
        <v>46</v>
      </c>
      <c r="Q767" s="90">
        <f>Таблица_основная[[#This Row],[Первая строка массива]]+43</f>
        <v>89</v>
      </c>
    </row>
    <row r="768" spans="1:17" ht="15.75" x14ac:dyDescent="0.25">
      <c r="A768" s="90">
        <v>417</v>
      </c>
      <c r="B768" s="90">
        <v>767</v>
      </c>
      <c r="C768" s="53" t="s">
        <v>20</v>
      </c>
      <c r="D768" s="54" t="s">
        <v>71</v>
      </c>
      <c r="E768" s="55">
        <v>44562</v>
      </c>
      <c r="F768" s="146">
        <v>15.7</v>
      </c>
      <c r="G768" s="59">
        <v>26</v>
      </c>
      <c r="H768" s="63" t="s">
        <v>97</v>
      </c>
      <c r="I768" s="146">
        <v>35.1</v>
      </c>
      <c r="J768" s="63" t="s">
        <v>103</v>
      </c>
      <c r="K768" s="67">
        <v>27.2</v>
      </c>
      <c r="L768" s="155">
        <v>19</v>
      </c>
      <c r="M7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8" s="89" t="str">
        <f>CONCATENATE("F","$",Таблица_основная[[#This Row],[Первая строка массива]])</f>
        <v>F$398</v>
      </c>
      <c r="O76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768" s="90">
        <v>398</v>
      </c>
      <c r="Q768" s="90">
        <f>Таблица_основная[[#This Row],[Первая строка массива]]+43</f>
        <v>441</v>
      </c>
    </row>
    <row r="769" spans="1:17" ht="15.75" x14ac:dyDescent="0.25">
      <c r="A769" s="90">
        <v>329</v>
      </c>
      <c r="B769" s="90">
        <v>768</v>
      </c>
      <c r="C769" s="53" t="s">
        <v>20</v>
      </c>
      <c r="D769" s="54" t="s">
        <v>158</v>
      </c>
      <c r="E769" s="55">
        <v>44562</v>
      </c>
      <c r="F769" s="59">
        <v>239</v>
      </c>
      <c r="G769" s="59">
        <v>10</v>
      </c>
      <c r="H769" s="63" t="s">
        <v>97</v>
      </c>
      <c r="I769" s="59">
        <v>225.2</v>
      </c>
      <c r="J769" s="63" t="s">
        <v>103</v>
      </c>
      <c r="K769" s="67">
        <v>2573.6</v>
      </c>
      <c r="L769" s="155">
        <v>19</v>
      </c>
      <c r="M7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69" s="89" t="str">
        <f>CONCATENATE("F","$",Таблица_основная[[#This Row],[Первая строка массива]])</f>
        <v>F$310</v>
      </c>
      <c r="O76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769" s="90">
        <v>310</v>
      </c>
      <c r="Q769" s="90">
        <f>Таблица_основная[[#This Row],[Первая строка массива]]+43</f>
        <v>353</v>
      </c>
    </row>
    <row r="770" spans="1:17" ht="15.75" x14ac:dyDescent="0.25">
      <c r="A770" s="90">
        <v>153</v>
      </c>
      <c r="B770" s="90">
        <v>769</v>
      </c>
      <c r="C770" s="53" t="s">
        <v>20</v>
      </c>
      <c r="D770" s="144" t="s">
        <v>85</v>
      </c>
      <c r="E770" s="55">
        <v>44562</v>
      </c>
      <c r="F770" s="137">
        <v>0.74</v>
      </c>
      <c r="G770" s="90">
        <v>9</v>
      </c>
      <c r="H770" s="63" t="s">
        <v>97</v>
      </c>
      <c r="I770" s="137">
        <v>0</v>
      </c>
      <c r="J770" s="63" t="s">
        <v>103</v>
      </c>
      <c r="K770" s="140" t="s">
        <v>178</v>
      </c>
      <c r="L770" s="156">
        <v>19</v>
      </c>
      <c r="M7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0" s="89" t="str">
        <f>CONCATENATE("F","$",Таблица_основная[[#This Row],[Первая строка массива]])</f>
        <v>F$134</v>
      </c>
      <c r="O77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770" s="90">
        <v>134</v>
      </c>
      <c r="Q770" s="90">
        <f>Таблица_основная[[#This Row],[Первая строка массива]]+43</f>
        <v>177</v>
      </c>
    </row>
    <row r="771" spans="1:17" ht="15.75" x14ac:dyDescent="0.25">
      <c r="A771" s="90">
        <v>549</v>
      </c>
      <c r="B771" s="90">
        <v>770</v>
      </c>
      <c r="C771" s="53" t="s">
        <v>20</v>
      </c>
      <c r="D771" s="144" t="s">
        <v>86</v>
      </c>
      <c r="E771" s="55">
        <v>44562</v>
      </c>
      <c r="F771" s="137">
        <v>24</v>
      </c>
      <c r="G771" s="90">
        <v>12</v>
      </c>
      <c r="H771" s="63" t="s">
        <v>97</v>
      </c>
      <c r="I771" s="93">
        <v>25.4</v>
      </c>
      <c r="J771" s="63" t="s">
        <v>103</v>
      </c>
      <c r="K771" s="67" t="s">
        <v>178</v>
      </c>
      <c r="L771" s="155">
        <v>19</v>
      </c>
      <c r="M7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1" s="89" t="str">
        <f>CONCATENATE("F","$",Таблица_основная[[#This Row],[Первая строка массива]])</f>
        <v>F$530</v>
      </c>
      <c r="O77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771" s="90">
        <v>530</v>
      </c>
      <c r="Q771" s="90">
        <f>Таблица_основная[[#This Row],[Первая строка массива]]+43</f>
        <v>573</v>
      </c>
    </row>
    <row r="772" spans="1:17" ht="15.75" x14ac:dyDescent="0.25">
      <c r="A772" s="90">
        <v>593</v>
      </c>
      <c r="B772" s="90">
        <v>771</v>
      </c>
      <c r="C772" s="53" t="s">
        <v>20</v>
      </c>
      <c r="D772" s="144" t="s">
        <v>159</v>
      </c>
      <c r="E772" s="55">
        <v>44562</v>
      </c>
      <c r="F772" s="137">
        <v>59</v>
      </c>
      <c r="G772" s="90">
        <v>14</v>
      </c>
      <c r="H772" s="63" t="s">
        <v>97</v>
      </c>
      <c r="I772" s="93">
        <v>62.9</v>
      </c>
      <c r="J772" s="63" t="s">
        <v>103</v>
      </c>
      <c r="K772" s="67" t="s">
        <v>178</v>
      </c>
      <c r="L772" s="155">
        <v>19</v>
      </c>
      <c r="M7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2" s="89" t="str">
        <f>CONCATENATE("F","$",Таблица_основная[[#This Row],[Первая строка массива]])</f>
        <v>F$574</v>
      </c>
      <c r="O77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772" s="90">
        <v>574</v>
      </c>
      <c r="Q772" s="90">
        <f>Таблица_основная[[#This Row],[Первая строка массива]]+43</f>
        <v>617</v>
      </c>
    </row>
    <row r="773" spans="1:17" ht="15.75" x14ac:dyDescent="0.25">
      <c r="A773" s="90">
        <v>681</v>
      </c>
      <c r="B773" s="90">
        <v>772</v>
      </c>
      <c r="C773" s="53" t="s">
        <v>20</v>
      </c>
      <c r="D773" s="144" t="s">
        <v>89</v>
      </c>
      <c r="E773" s="55">
        <v>44562</v>
      </c>
      <c r="F773" s="137">
        <v>24</v>
      </c>
      <c r="G773" s="90">
        <v>16</v>
      </c>
      <c r="H773" s="63" t="s">
        <v>97</v>
      </c>
      <c r="I773" s="93">
        <v>32.1</v>
      </c>
      <c r="J773" s="63" t="s">
        <v>103</v>
      </c>
      <c r="K773" s="67">
        <v>35.9</v>
      </c>
      <c r="L773" s="155">
        <v>19</v>
      </c>
      <c r="M7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3" s="89" t="str">
        <f>CONCATENATE("F","$",Таблица_основная[[#This Row],[Первая строка массива]])</f>
        <v>F$662</v>
      </c>
      <c r="O77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773" s="90">
        <v>662</v>
      </c>
      <c r="Q773" s="90">
        <f>Таблица_основная[[#This Row],[Первая строка массива]]+43</f>
        <v>705</v>
      </c>
    </row>
    <row r="774" spans="1:17" ht="15.75" x14ac:dyDescent="0.25">
      <c r="A774" s="90">
        <v>637</v>
      </c>
      <c r="B774" s="90">
        <v>773</v>
      </c>
      <c r="C774" s="53" t="s">
        <v>20</v>
      </c>
      <c r="D774" s="144" t="s">
        <v>90</v>
      </c>
      <c r="E774" s="55">
        <v>44562</v>
      </c>
      <c r="F774" s="137">
        <v>10</v>
      </c>
      <c r="G774" s="90">
        <v>14</v>
      </c>
      <c r="H774" s="63" t="s">
        <v>97</v>
      </c>
      <c r="I774" s="93">
        <v>13.7</v>
      </c>
      <c r="J774" s="63" t="s">
        <v>103</v>
      </c>
      <c r="K774" s="67">
        <v>42.8</v>
      </c>
      <c r="L774" s="155">
        <v>19</v>
      </c>
      <c r="M7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4" s="89" t="str">
        <f>CONCATENATE("F","$",Таблица_основная[[#This Row],[Первая строка массива]])</f>
        <v>F$618</v>
      </c>
      <c r="O77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774" s="90">
        <v>618</v>
      </c>
      <c r="Q774" s="90">
        <f>Таблица_основная[[#This Row],[Первая строка массива]]+43</f>
        <v>661</v>
      </c>
    </row>
    <row r="775" spans="1:17" ht="15.75" x14ac:dyDescent="0.25">
      <c r="A775" s="90">
        <v>725</v>
      </c>
      <c r="B775" s="90">
        <v>774</v>
      </c>
      <c r="C775" s="53" t="s">
        <v>20</v>
      </c>
      <c r="D775" s="144" t="s">
        <v>160</v>
      </c>
      <c r="E775" s="55">
        <v>44562</v>
      </c>
      <c r="F775" s="137">
        <v>0.2</v>
      </c>
      <c r="G775" s="90">
        <v>7</v>
      </c>
      <c r="H775" s="63" t="s">
        <v>97</v>
      </c>
      <c r="I775" s="93">
        <v>0</v>
      </c>
      <c r="J775" s="63" t="s">
        <v>103</v>
      </c>
      <c r="K775" s="140" t="s">
        <v>178</v>
      </c>
      <c r="L775" s="156">
        <v>19</v>
      </c>
      <c r="M77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775" s="89" t="str">
        <f>CONCATENATE("F","$",Таблица_основная[[#This Row],[Первая строка массива]])</f>
        <v>F$706</v>
      </c>
      <c r="O77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775" s="90">
        <v>706</v>
      </c>
      <c r="Q775" s="90">
        <f>Таблица_основная[[#This Row],[Первая строка массива]]+43</f>
        <v>749</v>
      </c>
    </row>
    <row r="776" spans="1:17" ht="15.75" x14ac:dyDescent="0.25">
      <c r="A776" s="90">
        <v>461</v>
      </c>
      <c r="B776" s="90">
        <v>775</v>
      </c>
      <c r="C776" s="53" t="s">
        <v>20</v>
      </c>
      <c r="D776" s="144" t="s">
        <v>161</v>
      </c>
      <c r="E776" s="55">
        <v>44562</v>
      </c>
      <c r="F776" s="148">
        <v>0.2</v>
      </c>
      <c r="G776" s="90">
        <v>4</v>
      </c>
      <c r="H776" s="63" t="s">
        <v>97</v>
      </c>
      <c r="I776" s="150">
        <v>0.2</v>
      </c>
      <c r="J776" s="63" t="s">
        <v>103</v>
      </c>
      <c r="K776" s="67" t="s">
        <v>178</v>
      </c>
      <c r="L776" s="155">
        <v>19</v>
      </c>
      <c r="M7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776" s="89" t="str">
        <f>CONCATENATE("F","$",Таблица_основная[[#This Row],[Первая строка массива]])</f>
        <v>F$442</v>
      </c>
      <c r="O77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776" s="90">
        <v>442</v>
      </c>
      <c r="Q776" s="90">
        <f>Таблица_основная[[#This Row],[Первая строка массива]]+43</f>
        <v>485</v>
      </c>
    </row>
    <row r="777" spans="1:17" ht="15.75" x14ac:dyDescent="0.25">
      <c r="A777" s="90">
        <v>505</v>
      </c>
      <c r="B777" s="90">
        <v>776</v>
      </c>
      <c r="C777" s="53" t="s">
        <v>20</v>
      </c>
      <c r="D777" s="144" t="s">
        <v>94</v>
      </c>
      <c r="E777" s="55">
        <v>44562</v>
      </c>
      <c r="F777" s="148">
        <v>1.2</v>
      </c>
      <c r="G777" s="90">
        <v>6</v>
      </c>
      <c r="H777" s="63" t="s">
        <v>97</v>
      </c>
      <c r="I777" s="148">
        <v>0.6</v>
      </c>
      <c r="J777" s="63" t="s">
        <v>103</v>
      </c>
      <c r="K777" s="67">
        <v>0.2</v>
      </c>
      <c r="L777" s="155">
        <v>19</v>
      </c>
      <c r="M7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7" s="89" t="str">
        <f>CONCATENATE("F","$",Таблица_основная[[#This Row],[Первая строка массива]])</f>
        <v>F$486</v>
      </c>
      <c r="O77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777" s="90">
        <v>486</v>
      </c>
      <c r="Q777" s="90">
        <f>Таблица_основная[[#This Row],[Первая строка массива]]+43</f>
        <v>529</v>
      </c>
    </row>
    <row r="778" spans="1:17" ht="15.75" x14ac:dyDescent="0.25">
      <c r="A778" s="90">
        <v>373</v>
      </c>
      <c r="B778" s="90">
        <v>777</v>
      </c>
      <c r="C778" s="53" t="s">
        <v>20</v>
      </c>
      <c r="D778" s="54" t="s">
        <v>162</v>
      </c>
      <c r="E778" s="55">
        <v>44562</v>
      </c>
      <c r="F778" s="57">
        <v>2.5</v>
      </c>
      <c r="G778" s="59">
        <v>4</v>
      </c>
      <c r="H778" s="63" t="s">
        <v>97</v>
      </c>
      <c r="I778" s="56">
        <v>1.9</v>
      </c>
      <c r="J778" s="63" t="s">
        <v>103</v>
      </c>
      <c r="K778" s="67">
        <v>1.5</v>
      </c>
      <c r="L778" s="155">
        <v>19</v>
      </c>
      <c r="M7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8" s="89" t="str">
        <f>CONCATENATE("F","$",Таблица_основная[[#This Row],[Первая строка массива]])</f>
        <v>F$354</v>
      </c>
      <c r="O77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778" s="90">
        <v>354</v>
      </c>
      <c r="Q778" s="90">
        <f>Таблица_основная[[#This Row],[Первая строка массива]]+43</f>
        <v>397</v>
      </c>
    </row>
    <row r="779" spans="1:17" ht="15.75" x14ac:dyDescent="0.25">
      <c r="A779" s="90">
        <v>109</v>
      </c>
      <c r="B779" s="90">
        <v>778</v>
      </c>
      <c r="C779" s="53" t="s">
        <v>20</v>
      </c>
      <c r="D779" s="54" t="s">
        <v>83</v>
      </c>
      <c r="E779" s="55">
        <v>44562</v>
      </c>
      <c r="F779" s="149">
        <v>1</v>
      </c>
      <c r="G779" s="96">
        <v>5</v>
      </c>
      <c r="H779" s="63" t="s">
        <v>97</v>
      </c>
      <c r="I779" s="149">
        <v>1.1000000000000001</v>
      </c>
      <c r="J779" s="63" t="s">
        <v>103</v>
      </c>
      <c r="K779" s="67">
        <v>30.3</v>
      </c>
      <c r="L779" s="155">
        <v>19</v>
      </c>
      <c r="M7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79" s="89" t="str">
        <f>CONCATENATE("F","$",Таблица_основная[[#This Row],[Первая строка массива]])</f>
        <v>F$90</v>
      </c>
      <c r="O77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779" s="90">
        <v>90</v>
      </c>
      <c r="Q779" s="90">
        <f>Таблица_основная[[#This Row],[Первая строка массива]]+43</f>
        <v>133</v>
      </c>
    </row>
    <row r="780" spans="1:17" ht="15.75" x14ac:dyDescent="0.25">
      <c r="A780" s="90">
        <v>197</v>
      </c>
      <c r="B780" s="90">
        <v>779</v>
      </c>
      <c r="C780" s="53" t="s">
        <v>20</v>
      </c>
      <c r="D780" s="54" t="s">
        <v>163</v>
      </c>
      <c r="E780" s="55">
        <v>44562</v>
      </c>
      <c r="F780" s="151">
        <v>100</v>
      </c>
      <c r="G780" s="96">
        <v>1</v>
      </c>
      <c r="H780" s="63" t="s">
        <v>97</v>
      </c>
      <c r="I780" s="151">
        <v>99.2</v>
      </c>
      <c r="J780" s="63" t="s">
        <v>103</v>
      </c>
      <c r="K780" s="67" t="s">
        <v>178</v>
      </c>
      <c r="L780" s="155">
        <v>19</v>
      </c>
      <c r="M7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780" s="89" t="str">
        <f>CONCATENATE("F","$",Таблица_основная[[#This Row],[Первая строка массива]])</f>
        <v>F$178</v>
      </c>
      <c r="O78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780" s="90">
        <v>178</v>
      </c>
      <c r="Q780" s="90">
        <f>Таблица_основная[[#This Row],[Первая строка массива]]+43</f>
        <v>221</v>
      </c>
    </row>
    <row r="781" spans="1:17" ht="15.75" x14ac:dyDescent="0.25">
      <c r="A781" s="90">
        <v>1077</v>
      </c>
      <c r="B781" s="90">
        <v>780</v>
      </c>
      <c r="C781" s="53" t="s">
        <v>20</v>
      </c>
      <c r="D781" s="54" t="s">
        <v>155</v>
      </c>
      <c r="E781" s="55">
        <v>44927</v>
      </c>
      <c r="F781" s="56">
        <v>20</v>
      </c>
      <c r="G781" s="59">
        <v>12</v>
      </c>
      <c r="H781" s="63" t="s">
        <v>98</v>
      </c>
      <c r="I781" s="56">
        <v>24</v>
      </c>
      <c r="J781" s="63" t="s">
        <v>104</v>
      </c>
      <c r="K781" s="69">
        <v>209.5</v>
      </c>
      <c r="L781" s="154">
        <v>18</v>
      </c>
      <c r="M78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1" s="89" t="str">
        <f>CONCATENATE("F","$",Таблица_основная[[#This Row],[Первая строка массива]])</f>
        <v>F$1058</v>
      </c>
      <c r="O78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781" s="90">
        <v>1058</v>
      </c>
      <c r="Q781" s="90">
        <f>Таблица_основная[[#This Row],[Первая строка массива]]+43</f>
        <v>1101</v>
      </c>
    </row>
    <row r="782" spans="1:17" ht="15.75" x14ac:dyDescent="0.25">
      <c r="A782" s="90">
        <v>1605</v>
      </c>
      <c r="B782" s="90">
        <v>781</v>
      </c>
      <c r="C782" s="53" t="s">
        <v>20</v>
      </c>
      <c r="D782" s="54" t="s">
        <v>164</v>
      </c>
      <c r="E782" s="55">
        <v>44927</v>
      </c>
      <c r="F782" s="56">
        <v>100946.00000000001</v>
      </c>
      <c r="G782" s="59">
        <v>19</v>
      </c>
      <c r="H782" s="63" t="s">
        <v>98</v>
      </c>
      <c r="I782" s="56">
        <v>131655.9</v>
      </c>
      <c r="J782" s="63" t="s">
        <v>104</v>
      </c>
      <c r="K782" s="71">
        <v>1645476.7</v>
      </c>
      <c r="L782" s="155">
        <v>18</v>
      </c>
      <c r="M78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2" s="89" t="str">
        <f>CONCATENATE("F","$",Таблица_основная[[#This Row],[Первая строка массива]])</f>
        <v>F$1586</v>
      </c>
      <c r="O78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782" s="90">
        <v>1586</v>
      </c>
      <c r="Q782" s="90">
        <f>Таблица_основная[[#This Row],[Первая строка массива]]+43</f>
        <v>1629</v>
      </c>
    </row>
    <row r="783" spans="1:17" ht="15.75" x14ac:dyDescent="0.25">
      <c r="A783" s="90">
        <v>1121</v>
      </c>
      <c r="B783" s="90">
        <v>782</v>
      </c>
      <c r="C783" s="53" t="s">
        <v>20</v>
      </c>
      <c r="D783" s="54" t="s">
        <v>156</v>
      </c>
      <c r="E783" s="55">
        <v>44927</v>
      </c>
      <c r="F783" s="57">
        <v>0.2</v>
      </c>
      <c r="G783" s="59">
        <v>3</v>
      </c>
      <c r="H783" s="63" t="s">
        <v>98</v>
      </c>
      <c r="I783" s="57">
        <v>0.2</v>
      </c>
      <c r="J783" s="63" t="s">
        <v>104</v>
      </c>
      <c r="K783" s="66">
        <v>1E-3</v>
      </c>
      <c r="L783" s="154">
        <v>18</v>
      </c>
      <c r="M78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783" s="89" t="str">
        <f>CONCATENATE("F","$",Таблица_основная[[#This Row],[Первая строка массива]])</f>
        <v>F$1102</v>
      </c>
      <c r="O78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783" s="90">
        <v>1102</v>
      </c>
      <c r="Q783" s="90">
        <f>Таблица_основная[[#This Row],[Первая строка массива]]+43</f>
        <v>1145</v>
      </c>
    </row>
    <row r="784" spans="1:17" ht="15.75" x14ac:dyDescent="0.25">
      <c r="A784" s="90">
        <v>857</v>
      </c>
      <c r="B784" s="90">
        <v>783</v>
      </c>
      <c r="C784" s="53" t="s">
        <v>20</v>
      </c>
      <c r="D784" s="59" t="s">
        <v>165</v>
      </c>
      <c r="E784" s="55">
        <v>44927</v>
      </c>
      <c r="F784" s="59">
        <v>75</v>
      </c>
      <c r="G784" s="59">
        <v>20</v>
      </c>
      <c r="H784" s="63" t="s">
        <v>98</v>
      </c>
      <c r="I784" s="59">
        <v>147.19999999999999</v>
      </c>
      <c r="J784" s="63" t="s">
        <v>104</v>
      </c>
      <c r="K784" s="70">
        <v>2015</v>
      </c>
      <c r="L784" s="154">
        <v>18</v>
      </c>
      <c r="M784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784" s="89" t="str">
        <f>CONCATENATE("F","$",Таблица_основная[[#This Row],[Первая строка массива]])</f>
        <v>F$838</v>
      </c>
      <c r="O78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784" s="90">
        <v>838</v>
      </c>
      <c r="Q784" s="90">
        <f>Таблица_основная[[#This Row],[Первая строка массива]]+43</f>
        <v>881</v>
      </c>
    </row>
    <row r="785" spans="1:17" ht="15.75" x14ac:dyDescent="0.25">
      <c r="A785" s="90">
        <v>1649</v>
      </c>
      <c r="B785" s="90">
        <v>784</v>
      </c>
      <c r="C785" s="53" t="s">
        <v>20</v>
      </c>
      <c r="D785" s="59" t="s">
        <v>166</v>
      </c>
      <c r="E785" s="55">
        <v>44927</v>
      </c>
      <c r="F785" s="59">
        <v>1598</v>
      </c>
      <c r="G785" s="59">
        <v>22</v>
      </c>
      <c r="H785" s="63" t="s">
        <v>98</v>
      </c>
      <c r="I785" s="59">
        <v>4235.8999999999996</v>
      </c>
      <c r="J785" s="63" t="s">
        <v>104</v>
      </c>
      <c r="K785" s="70">
        <v>45809.4</v>
      </c>
      <c r="L785" s="154">
        <v>18</v>
      </c>
      <c r="M78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5" s="89" t="str">
        <f>CONCATENATE("F","$",Таблица_основная[[#This Row],[Первая строка массива]])</f>
        <v>F$1630</v>
      </c>
      <c r="O78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785" s="90">
        <v>1630</v>
      </c>
      <c r="Q785" s="90">
        <f>Таблица_основная[[#This Row],[Первая строка массива]]+43</f>
        <v>1673</v>
      </c>
    </row>
    <row r="786" spans="1:17" ht="15.75" x14ac:dyDescent="0.25">
      <c r="A786" s="90">
        <v>901</v>
      </c>
      <c r="B786" s="90">
        <v>785</v>
      </c>
      <c r="C786" s="53" t="s">
        <v>20</v>
      </c>
      <c r="D786" s="59" t="s">
        <v>157</v>
      </c>
      <c r="E786" s="55">
        <v>44927</v>
      </c>
      <c r="F786" s="59">
        <v>1693</v>
      </c>
      <c r="G786" s="59">
        <v>22</v>
      </c>
      <c r="H786" s="63" t="s">
        <v>98</v>
      </c>
      <c r="I786" s="59">
        <v>4407.1000000000004</v>
      </c>
      <c r="J786" s="63" t="s">
        <v>104</v>
      </c>
      <c r="K786" s="67">
        <v>48033.8</v>
      </c>
      <c r="L786" s="155">
        <v>18</v>
      </c>
      <c r="M7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6" s="89" t="str">
        <f>CONCATENATE("F","$",Таблица_основная[[#This Row],[Первая строка массива]])</f>
        <v>F$882</v>
      </c>
      <c r="O78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786" s="90">
        <v>882</v>
      </c>
      <c r="Q786" s="90">
        <f>Таблица_основная[[#This Row],[Первая строка массива]]+43</f>
        <v>925</v>
      </c>
    </row>
    <row r="787" spans="1:17" ht="15.75" x14ac:dyDescent="0.25">
      <c r="A787" s="90">
        <v>1253</v>
      </c>
      <c r="B787" s="90">
        <v>786</v>
      </c>
      <c r="C787" s="53" t="s">
        <v>20</v>
      </c>
      <c r="D787" s="59" t="s">
        <v>71</v>
      </c>
      <c r="E787" s="55">
        <v>44927</v>
      </c>
      <c r="F787" s="146">
        <v>16.8</v>
      </c>
      <c r="G787" s="59">
        <v>27</v>
      </c>
      <c r="H787" s="63" t="s">
        <v>98</v>
      </c>
      <c r="I787" s="146">
        <v>33.5</v>
      </c>
      <c r="J787" s="63" t="s">
        <v>104</v>
      </c>
      <c r="K787" s="67">
        <v>29.2</v>
      </c>
      <c r="L787" s="155">
        <v>18</v>
      </c>
      <c r="M7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7" s="89" t="str">
        <f>CONCATENATE("F","$",Таблица_основная[[#This Row],[Первая строка массива]])</f>
        <v>F$1234</v>
      </c>
      <c r="O78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787" s="90">
        <v>1234</v>
      </c>
      <c r="Q787" s="90">
        <f>Таблица_основная[[#This Row],[Первая строка массива]]+43</f>
        <v>1277</v>
      </c>
    </row>
    <row r="788" spans="1:17" ht="15.75" x14ac:dyDescent="0.25">
      <c r="A788" s="90">
        <v>1165</v>
      </c>
      <c r="B788" s="90">
        <v>787</v>
      </c>
      <c r="C788" s="53" t="s">
        <v>20</v>
      </c>
      <c r="D788" s="59" t="s">
        <v>158</v>
      </c>
      <c r="E788" s="55">
        <v>44927</v>
      </c>
      <c r="F788" s="59">
        <v>166</v>
      </c>
      <c r="G788" s="59">
        <v>13</v>
      </c>
      <c r="H788" s="63" t="s">
        <v>98</v>
      </c>
      <c r="I788" s="59">
        <v>183.4</v>
      </c>
      <c r="J788" s="63" t="s">
        <v>104</v>
      </c>
      <c r="K788" s="67">
        <v>2563.9</v>
      </c>
      <c r="L788" s="155">
        <v>18</v>
      </c>
      <c r="M7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8" s="89" t="str">
        <f>CONCATENATE("F","$",Таблица_основная[[#This Row],[Первая строка массива]])</f>
        <v>F$1146</v>
      </c>
      <c r="O78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788" s="90">
        <v>1146</v>
      </c>
      <c r="Q788" s="90">
        <f>Таблица_основная[[#This Row],[Первая строка массива]]+43</f>
        <v>1189</v>
      </c>
    </row>
    <row r="789" spans="1:17" ht="15.75" x14ac:dyDescent="0.25">
      <c r="A789" s="90">
        <v>989</v>
      </c>
      <c r="B789" s="90">
        <v>788</v>
      </c>
      <c r="C789" s="53" t="s">
        <v>20</v>
      </c>
      <c r="D789" s="91" t="s">
        <v>85</v>
      </c>
      <c r="E789" s="55">
        <v>44927</v>
      </c>
      <c r="F789" s="93">
        <v>0.72</v>
      </c>
      <c r="G789" s="90">
        <v>10</v>
      </c>
      <c r="H789" s="63" t="s">
        <v>98</v>
      </c>
      <c r="I789" s="137">
        <v>0</v>
      </c>
      <c r="J789" s="63" t="s">
        <v>104</v>
      </c>
      <c r="K789" s="140" t="s">
        <v>178</v>
      </c>
      <c r="L789" s="156">
        <v>18</v>
      </c>
      <c r="M7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89" s="89" t="str">
        <f>CONCATENATE("F","$",Таблица_основная[[#This Row],[Первая строка массива]])</f>
        <v>F$970</v>
      </c>
      <c r="O78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789" s="90">
        <v>970</v>
      </c>
      <c r="Q789" s="90">
        <f>Таблица_основная[[#This Row],[Первая строка массива]]+43</f>
        <v>1013</v>
      </c>
    </row>
    <row r="790" spans="1:17" ht="15.75" x14ac:dyDescent="0.25">
      <c r="A790" s="90">
        <v>1385</v>
      </c>
      <c r="B790" s="90">
        <v>789</v>
      </c>
      <c r="C790" s="53" t="s">
        <v>20</v>
      </c>
      <c r="D790" s="91" t="s">
        <v>86</v>
      </c>
      <c r="E790" s="55">
        <v>44927</v>
      </c>
      <c r="F790" s="93">
        <v>31</v>
      </c>
      <c r="G790" s="90">
        <v>7</v>
      </c>
      <c r="H790" s="63" t="s">
        <v>98</v>
      </c>
      <c r="I790" s="93">
        <v>28.3</v>
      </c>
      <c r="J790" s="63" t="s">
        <v>104</v>
      </c>
      <c r="K790" s="67" t="s">
        <v>178</v>
      </c>
      <c r="L790" s="155">
        <v>18</v>
      </c>
      <c r="M7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0" s="89" t="str">
        <f>CONCATENATE("F","$",Таблица_основная[[#This Row],[Первая строка массива]])</f>
        <v>F$1366</v>
      </c>
      <c r="O79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790" s="90">
        <v>1366</v>
      </c>
      <c r="Q790" s="90">
        <f>Таблица_основная[[#This Row],[Первая строка массива]]+43</f>
        <v>1409</v>
      </c>
    </row>
    <row r="791" spans="1:17" ht="15.75" x14ac:dyDescent="0.25">
      <c r="A791" s="90">
        <v>1429</v>
      </c>
      <c r="B791" s="90">
        <v>790</v>
      </c>
      <c r="C791" s="53" t="s">
        <v>20</v>
      </c>
      <c r="D791" s="91" t="s">
        <v>159</v>
      </c>
      <c r="E791" s="55">
        <v>44927</v>
      </c>
      <c r="F791" s="93">
        <v>31</v>
      </c>
      <c r="G791" s="90">
        <v>7</v>
      </c>
      <c r="H791" s="63" t="s">
        <v>98</v>
      </c>
      <c r="I791" s="93">
        <v>39.1</v>
      </c>
      <c r="J791" s="63" t="s">
        <v>104</v>
      </c>
      <c r="K791" s="67" t="s">
        <v>178</v>
      </c>
      <c r="L791" s="155">
        <v>18</v>
      </c>
      <c r="M7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1" s="89" t="str">
        <f>CONCATENATE("F","$",Таблица_основная[[#This Row],[Первая строка массива]])</f>
        <v>F$1410</v>
      </c>
      <c r="O79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791" s="90">
        <v>1410</v>
      </c>
      <c r="Q791" s="90">
        <f>Таблица_основная[[#This Row],[Первая строка массива]]+43</f>
        <v>1453</v>
      </c>
    </row>
    <row r="792" spans="1:17" ht="15.75" x14ac:dyDescent="0.25">
      <c r="A792" s="90">
        <v>1517</v>
      </c>
      <c r="B792" s="90">
        <v>791</v>
      </c>
      <c r="C792" s="53" t="s">
        <v>20</v>
      </c>
      <c r="D792" s="91" t="s">
        <v>89</v>
      </c>
      <c r="E792" s="55">
        <v>44927</v>
      </c>
      <c r="F792" s="93">
        <v>50</v>
      </c>
      <c r="G792" s="90">
        <v>9</v>
      </c>
      <c r="H792" s="63" t="s">
        <v>98</v>
      </c>
      <c r="I792" s="93">
        <v>43.2</v>
      </c>
      <c r="J792" s="63" t="s">
        <v>104</v>
      </c>
      <c r="K792" s="67">
        <v>39.299999999999997</v>
      </c>
      <c r="L792" s="155">
        <v>18</v>
      </c>
      <c r="M7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2" s="89" t="str">
        <f>CONCATENATE("F","$",Таблица_основная[[#This Row],[Первая строка массива]])</f>
        <v>F$1498</v>
      </c>
      <c r="O79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792" s="90">
        <v>1498</v>
      </c>
      <c r="Q792" s="90">
        <f>Таблица_основная[[#This Row],[Первая строка массива]]+43</f>
        <v>1541</v>
      </c>
    </row>
    <row r="793" spans="1:17" ht="15.75" x14ac:dyDescent="0.25">
      <c r="A793" s="90">
        <v>1473</v>
      </c>
      <c r="B793" s="90">
        <v>792</v>
      </c>
      <c r="C793" s="53" t="s">
        <v>20</v>
      </c>
      <c r="D793" s="91" t="s">
        <v>90</v>
      </c>
      <c r="E793" s="55">
        <v>44927</v>
      </c>
      <c r="F793" s="93">
        <v>0</v>
      </c>
      <c r="G793" s="90">
        <v>8</v>
      </c>
      <c r="H793" s="63" t="s">
        <v>98</v>
      </c>
      <c r="I793" s="93">
        <v>2.2000000000000002</v>
      </c>
      <c r="J793" s="63" t="s">
        <v>104</v>
      </c>
      <c r="K793" s="67">
        <v>31.5</v>
      </c>
      <c r="L793" s="155">
        <v>18</v>
      </c>
      <c r="M79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93" s="89" t="str">
        <f>CONCATENATE("F","$",Таблица_основная[[#This Row],[Первая строка массива]])</f>
        <v>F$1454</v>
      </c>
      <c r="O79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793" s="90">
        <v>1454</v>
      </c>
      <c r="Q793" s="90">
        <f>Таблица_основная[[#This Row],[Первая строка массива]]+43</f>
        <v>1497</v>
      </c>
    </row>
    <row r="794" spans="1:17" ht="15.75" x14ac:dyDescent="0.25">
      <c r="A794" s="90">
        <v>1561</v>
      </c>
      <c r="B794" s="90">
        <v>793</v>
      </c>
      <c r="C794" s="53" t="s">
        <v>20</v>
      </c>
      <c r="D794" s="144" t="s">
        <v>160</v>
      </c>
      <c r="E794" s="55">
        <v>44927</v>
      </c>
      <c r="F794" s="150">
        <v>0.3</v>
      </c>
      <c r="G794" s="90">
        <v>7</v>
      </c>
      <c r="H794" s="63" t="s">
        <v>98</v>
      </c>
      <c r="I794" s="58">
        <v>0</v>
      </c>
      <c r="J794" s="63" t="s">
        <v>104</v>
      </c>
      <c r="K794" s="140" t="s">
        <v>178</v>
      </c>
      <c r="L794" s="156">
        <v>18</v>
      </c>
      <c r="M7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794" s="89" t="str">
        <f>CONCATENATE("F","$",Таблица_основная[[#This Row],[Первая строка массива]])</f>
        <v>F$1542</v>
      </c>
      <c r="O79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794" s="90">
        <v>1542</v>
      </c>
      <c r="Q794" s="90">
        <f>Таблица_основная[[#This Row],[Первая строка массива]]+43</f>
        <v>1585</v>
      </c>
    </row>
    <row r="795" spans="1:17" ht="15.75" x14ac:dyDescent="0.25">
      <c r="A795" s="90">
        <v>1297</v>
      </c>
      <c r="B795" s="90">
        <v>794</v>
      </c>
      <c r="C795" s="53" t="s">
        <v>20</v>
      </c>
      <c r="D795" s="144" t="s">
        <v>161</v>
      </c>
      <c r="E795" s="55">
        <v>44927</v>
      </c>
      <c r="F795" s="95">
        <v>0.3</v>
      </c>
      <c r="G795" s="90">
        <v>3</v>
      </c>
      <c r="H795" s="63" t="s">
        <v>98</v>
      </c>
      <c r="I795" s="95">
        <v>0.2</v>
      </c>
      <c r="J795" s="63" t="s">
        <v>104</v>
      </c>
      <c r="K795" s="67" t="s">
        <v>178</v>
      </c>
      <c r="L795" s="155">
        <v>18</v>
      </c>
      <c r="M7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5" s="89" t="str">
        <f>CONCATENATE("F","$",Таблица_основная[[#This Row],[Первая строка массива]])</f>
        <v>F$1278</v>
      </c>
      <c r="O79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795" s="90">
        <v>1278</v>
      </c>
      <c r="Q795" s="90">
        <f>Таблица_основная[[#This Row],[Первая строка массива]]+43</f>
        <v>1321</v>
      </c>
    </row>
    <row r="796" spans="1:17" ht="15.75" x14ac:dyDescent="0.25">
      <c r="A796" s="90">
        <v>1341</v>
      </c>
      <c r="B796" s="90">
        <v>795</v>
      </c>
      <c r="C796" s="53" t="s">
        <v>20</v>
      </c>
      <c r="D796" s="144" t="s">
        <v>94</v>
      </c>
      <c r="E796" s="55">
        <v>44927</v>
      </c>
      <c r="F796" s="95">
        <v>0.5</v>
      </c>
      <c r="G796" s="90">
        <v>2</v>
      </c>
      <c r="H796" s="63" t="s">
        <v>98</v>
      </c>
      <c r="I796" s="95">
        <v>0.5</v>
      </c>
      <c r="J796" s="63" t="s">
        <v>104</v>
      </c>
      <c r="K796" s="67">
        <v>0.2</v>
      </c>
      <c r="L796" s="155">
        <v>18</v>
      </c>
      <c r="M7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796" s="89" t="str">
        <f>CONCATENATE("F","$",Таблица_основная[[#This Row],[Первая строка массива]])</f>
        <v>F$1322</v>
      </c>
      <c r="O79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796" s="90">
        <v>1322</v>
      </c>
      <c r="Q796" s="90">
        <f>Таблица_основная[[#This Row],[Первая строка массива]]+43</f>
        <v>1365</v>
      </c>
    </row>
    <row r="797" spans="1:17" ht="15.75" x14ac:dyDescent="0.25">
      <c r="A797" s="90">
        <v>1209</v>
      </c>
      <c r="B797" s="90">
        <v>796</v>
      </c>
      <c r="C797" s="53" t="s">
        <v>20</v>
      </c>
      <c r="D797" s="54" t="s">
        <v>162</v>
      </c>
      <c r="E797" s="55">
        <v>44927</v>
      </c>
      <c r="F797" s="59">
        <v>1.6</v>
      </c>
      <c r="G797" s="59">
        <v>6</v>
      </c>
      <c r="H797" s="63" t="s">
        <v>98</v>
      </c>
      <c r="I797" s="59">
        <v>1.4</v>
      </c>
      <c r="J797" s="63" t="s">
        <v>104</v>
      </c>
      <c r="K797" s="67">
        <v>1.6</v>
      </c>
      <c r="L797" s="155">
        <v>18</v>
      </c>
      <c r="M7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797" s="89" t="str">
        <f>CONCATENATE("F","$",Таблица_основная[[#This Row],[Первая строка массива]])</f>
        <v>F$1190</v>
      </c>
      <c r="O79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797" s="90">
        <v>1190</v>
      </c>
      <c r="Q797" s="90">
        <f>Таблица_основная[[#This Row],[Первая строка массива]]+43</f>
        <v>1233</v>
      </c>
    </row>
    <row r="798" spans="1:17" ht="15.75" x14ac:dyDescent="0.25">
      <c r="A798" s="90">
        <v>945</v>
      </c>
      <c r="B798" s="90">
        <v>797</v>
      </c>
      <c r="C798" s="53" t="s">
        <v>20</v>
      </c>
      <c r="D798" s="54" t="s">
        <v>83</v>
      </c>
      <c r="E798" s="55">
        <v>44927</v>
      </c>
      <c r="F798" s="92">
        <v>0</v>
      </c>
      <c r="G798" s="96">
        <v>6</v>
      </c>
      <c r="H798" s="63" t="s">
        <v>98</v>
      </c>
      <c r="I798" s="92">
        <v>1.1000000000000001</v>
      </c>
      <c r="J798" s="63" t="s">
        <v>104</v>
      </c>
      <c r="K798" s="67">
        <v>32.1</v>
      </c>
      <c r="L798" s="155">
        <v>18</v>
      </c>
      <c r="M7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798" s="89" t="str">
        <f>CONCATENATE("F","$",Таблица_основная[[#This Row],[Первая строка массива]])</f>
        <v>F$926</v>
      </c>
      <c r="O79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798" s="90">
        <v>926</v>
      </c>
      <c r="Q798" s="90">
        <f>Таблица_основная[[#This Row],[Первая строка массива]]+43</f>
        <v>969</v>
      </c>
    </row>
    <row r="799" spans="1:17" ht="15.75" x14ac:dyDescent="0.25">
      <c r="A799" s="90">
        <v>1033</v>
      </c>
      <c r="B799" s="90">
        <v>798</v>
      </c>
      <c r="C799" s="53" t="s">
        <v>20</v>
      </c>
      <c r="D799" s="54" t="s">
        <v>163</v>
      </c>
      <c r="E799" s="55">
        <v>44927</v>
      </c>
      <c r="F799" s="94">
        <v>100</v>
      </c>
      <c r="G799" s="96">
        <v>1</v>
      </c>
      <c r="H799" s="63" t="s">
        <v>98</v>
      </c>
      <c r="I799" s="94">
        <v>99.5</v>
      </c>
      <c r="J799" s="63" t="s">
        <v>104</v>
      </c>
      <c r="K799" s="67" t="s">
        <v>178</v>
      </c>
      <c r="L799" s="155">
        <v>18</v>
      </c>
      <c r="M7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799" s="89" t="str">
        <f>CONCATENATE("F","$",Таблица_основная[[#This Row],[Первая строка массива]])</f>
        <v>F$1014</v>
      </c>
      <c r="O79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799" s="90">
        <v>1014</v>
      </c>
      <c r="Q799" s="90">
        <f>Таблица_основная[[#This Row],[Первая строка массива]]+43</f>
        <v>1057</v>
      </c>
    </row>
    <row r="800" spans="1:17" ht="15.75" x14ac:dyDescent="0.25">
      <c r="A800" s="90">
        <v>242</v>
      </c>
      <c r="B800" s="90">
        <v>799</v>
      </c>
      <c r="C800" s="53" t="s">
        <v>21</v>
      </c>
      <c r="D800" s="54" t="s">
        <v>155</v>
      </c>
      <c r="E800" s="55">
        <v>44562</v>
      </c>
      <c r="F800" s="59">
        <v>11</v>
      </c>
      <c r="G800" s="59">
        <v>21</v>
      </c>
      <c r="H800" s="63" t="s">
        <v>97</v>
      </c>
      <c r="I800" s="59">
        <v>24.3</v>
      </c>
      <c r="J800" s="63" t="s">
        <v>103</v>
      </c>
      <c r="K800" s="72">
        <v>235.1</v>
      </c>
      <c r="L800" s="154">
        <v>44</v>
      </c>
      <c r="M80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0" s="89" t="str">
        <f>CONCATENATE("F","$",Таблица_основная[[#This Row],[Первая строка массива]])</f>
        <v>F$222</v>
      </c>
      <c r="O80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800" s="90">
        <v>222</v>
      </c>
      <c r="Q800" s="90">
        <f>Таблица_основная[[#This Row],[Первая строка массива]]+43</f>
        <v>265</v>
      </c>
    </row>
    <row r="801" spans="1:17" ht="15.75" x14ac:dyDescent="0.25">
      <c r="A801" s="90">
        <v>770</v>
      </c>
      <c r="B801" s="90">
        <v>800</v>
      </c>
      <c r="C801" s="53" t="s">
        <v>21</v>
      </c>
      <c r="D801" s="54" t="s">
        <v>164</v>
      </c>
      <c r="E801" s="55">
        <v>44562</v>
      </c>
      <c r="F801" s="59">
        <v>35068</v>
      </c>
      <c r="G801" s="59">
        <v>43</v>
      </c>
      <c r="H801" s="63" t="s">
        <v>97</v>
      </c>
      <c r="I801" s="59">
        <v>116149</v>
      </c>
      <c r="J801" s="63" t="s">
        <v>103</v>
      </c>
      <c r="K801" s="73">
        <v>1712442.1</v>
      </c>
      <c r="L801" s="154">
        <v>44</v>
      </c>
      <c r="M80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1" s="89" t="str">
        <f>CONCATENATE("F","$",Таблица_основная[[#This Row],[Первая строка массива]])</f>
        <v>F$750</v>
      </c>
      <c r="O80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801" s="90">
        <v>750</v>
      </c>
      <c r="Q801" s="90">
        <f>Таблица_основная[[#This Row],[Первая строка массива]]+43</f>
        <v>793</v>
      </c>
    </row>
    <row r="802" spans="1:17" ht="15.75" x14ac:dyDescent="0.25">
      <c r="A802" s="90">
        <v>286</v>
      </c>
      <c r="B802" s="90">
        <v>801</v>
      </c>
      <c r="C802" s="53" t="s">
        <v>21</v>
      </c>
      <c r="D802" s="54" t="s">
        <v>156</v>
      </c>
      <c r="E802" s="55">
        <v>44562</v>
      </c>
      <c r="F802" s="146">
        <v>0.3</v>
      </c>
      <c r="G802" s="59">
        <v>2</v>
      </c>
      <c r="H802" s="63" t="s">
        <v>97</v>
      </c>
      <c r="I802" s="146">
        <v>0.2</v>
      </c>
      <c r="J802" s="63" t="s">
        <v>103</v>
      </c>
      <c r="K802" s="67">
        <v>2E-3</v>
      </c>
      <c r="L802" s="155">
        <v>44</v>
      </c>
      <c r="M8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02" s="89" t="str">
        <f>CONCATENATE("F","$",Таблица_основная[[#This Row],[Первая строка массива]])</f>
        <v>F$266</v>
      </c>
      <c r="O80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02" s="90">
        <v>266</v>
      </c>
      <c r="Q802" s="90">
        <f>Таблица_основная[[#This Row],[Первая строка массива]]+43</f>
        <v>309</v>
      </c>
    </row>
    <row r="803" spans="1:17" ht="15.75" x14ac:dyDescent="0.25">
      <c r="A803" s="90">
        <v>22</v>
      </c>
      <c r="B803" s="90">
        <v>802</v>
      </c>
      <c r="C803" s="53" t="s">
        <v>21</v>
      </c>
      <c r="D803" s="54" t="s">
        <v>165</v>
      </c>
      <c r="E803" s="55">
        <v>44562</v>
      </c>
      <c r="F803" s="59">
        <v>28</v>
      </c>
      <c r="G803" s="59">
        <v>39</v>
      </c>
      <c r="H803" s="63" t="s">
        <v>97</v>
      </c>
      <c r="I803" s="59">
        <v>154.69999999999999</v>
      </c>
      <c r="J803" s="63" t="s">
        <v>103</v>
      </c>
      <c r="K803" s="74">
        <v>2237.9</v>
      </c>
      <c r="L803" s="154">
        <v>44</v>
      </c>
      <c r="M80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3" s="89" t="str">
        <f>CONCATENATE("F","$",Таблица_основная[[#This Row],[Первая строка массива]])</f>
        <v>F$2</v>
      </c>
      <c r="O80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03" s="90">
        <v>2</v>
      </c>
      <c r="Q803" s="90">
        <f>Таблица_основная[[#This Row],[Первая строка массива]]+43</f>
        <v>45</v>
      </c>
    </row>
    <row r="804" spans="1:17" ht="15.75" x14ac:dyDescent="0.25">
      <c r="A804" s="90">
        <v>814</v>
      </c>
      <c r="B804" s="90">
        <v>803</v>
      </c>
      <c r="C804" s="53" t="s">
        <v>21</v>
      </c>
      <c r="D804" s="54" t="s">
        <v>166</v>
      </c>
      <c r="E804" s="55">
        <v>44562</v>
      </c>
      <c r="F804" s="59">
        <v>451</v>
      </c>
      <c r="G804" s="59">
        <v>39</v>
      </c>
      <c r="H804" s="63" t="s">
        <v>97</v>
      </c>
      <c r="I804" s="59">
        <v>3901.3</v>
      </c>
      <c r="J804" s="63" t="s">
        <v>103</v>
      </c>
      <c r="K804" s="74">
        <v>44096.6</v>
      </c>
      <c r="L804" s="154">
        <v>44</v>
      </c>
      <c r="M804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N804" s="89" t="str">
        <f>CONCATENATE("F","$",Таблица_основная[[#This Row],[Первая строка массива]])</f>
        <v>F$794</v>
      </c>
      <c r="O80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04" s="90">
        <v>794</v>
      </c>
      <c r="Q804" s="90">
        <f>Таблица_основная[[#This Row],[Первая строка массива]]+43</f>
        <v>837</v>
      </c>
    </row>
    <row r="805" spans="1:17" ht="15.75" x14ac:dyDescent="0.25">
      <c r="A805" s="90">
        <v>66</v>
      </c>
      <c r="B805" s="90">
        <v>804</v>
      </c>
      <c r="C805" s="53" t="s">
        <v>21</v>
      </c>
      <c r="D805" s="54" t="s">
        <v>157</v>
      </c>
      <c r="E805" s="55">
        <v>44562</v>
      </c>
      <c r="F805" s="59">
        <v>490</v>
      </c>
      <c r="G805" s="59">
        <v>40</v>
      </c>
      <c r="H805" s="63" t="s">
        <v>97</v>
      </c>
      <c r="I805" s="59">
        <v>4080.4</v>
      </c>
      <c r="J805" s="63" t="s">
        <v>103</v>
      </c>
      <c r="K805" s="68">
        <v>46569.599999999999</v>
      </c>
      <c r="L805" s="155">
        <v>44</v>
      </c>
      <c r="M8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5" s="89" t="str">
        <f>CONCATENATE("F","$",Таблица_основная[[#This Row],[Первая строка массива]])</f>
        <v>F$46</v>
      </c>
      <c r="O80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05" s="90">
        <v>46</v>
      </c>
      <c r="Q805" s="90">
        <f>Таблица_основная[[#This Row],[Первая строка массива]]+43</f>
        <v>89</v>
      </c>
    </row>
    <row r="806" spans="1:17" ht="15.75" x14ac:dyDescent="0.25">
      <c r="A806" s="90">
        <v>418</v>
      </c>
      <c r="B806" s="90">
        <v>805</v>
      </c>
      <c r="C806" s="53" t="s">
        <v>21</v>
      </c>
      <c r="D806" s="54" t="s">
        <v>71</v>
      </c>
      <c r="E806" s="55">
        <v>44562</v>
      </c>
      <c r="F806" s="146">
        <v>14</v>
      </c>
      <c r="G806" s="59">
        <v>30</v>
      </c>
      <c r="H806" s="63" t="s">
        <v>97</v>
      </c>
      <c r="I806" s="146">
        <v>35.1</v>
      </c>
      <c r="J806" s="63" t="s">
        <v>103</v>
      </c>
      <c r="K806" s="67">
        <v>27.2</v>
      </c>
      <c r="L806" s="155">
        <v>44</v>
      </c>
      <c r="M8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6" s="89" t="str">
        <f>CONCATENATE("F","$",Таблица_основная[[#This Row],[Первая строка массива]])</f>
        <v>F$398</v>
      </c>
      <c r="O80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06" s="90">
        <v>398</v>
      </c>
      <c r="Q806" s="90">
        <f>Таблица_основная[[#This Row],[Первая строка массива]]+43</f>
        <v>441</v>
      </c>
    </row>
    <row r="807" spans="1:17" ht="15.75" x14ac:dyDescent="0.25">
      <c r="A807" s="90">
        <v>330</v>
      </c>
      <c r="B807" s="90">
        <v>806</v>
      </c>
      <c r="C807" s="53" t="s">
        <v>21</v>
      </c>
      <c r="D807" s="54" t="s">
        <v>158</v>
      </c>
      <c r="E807" s="55">
        <v>44562</v>
      </c>
      <c r="F807" s="56">
        <v>58</v>
      </c>
      <c r="G807" s="59">
        <v>40</v>
      </c>
      <c r="H807" s="63" t="s">
        <v>97</v>
      </c>
      <c r="I807" s="56">
        <v>225.2</v>
      </c>
      <c r="J807" s="63" t="s">
        <v>103</v>
      </c>
      <c r="K807" s="67">
        <v>2573.6</v>
      </c>
      <c r="L807" s="155">
        <v>44</v>
      </c>
      <c r="M8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7" s="89" t="str">
        <f>CONCATENATE("F","$",Таблица_основная[[#This Row],[Первая строка массива]])</f>
        <v>F$310</v>
      </c>
      <c r="O80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07" s="90">
        <v>310</v>
      </c>
      <c r="Q807" s="90">
        <f>Таблица_основная[[#This Row],[Первая строка массива]]+43</f>
        <v>353</v>
      </c>
    </row>
    <row r="808" spans="1:17" ht="15.75" x14ac:dyDescent="0.25">
      <c r="A808" s="90">
        <v>154</v>
      </c>
      <c r="B808" s="90">
        <v>807</v>
      </c>
      <c r="C808" s="53" t="s">
        <v>21</v>
      </c>
      <c r="D808" s="144" t="s">
        <v>85</v>
      </c>
      <c r="E808" s="55">
        <v>44562</v>
      </c>
      <c r="F808" s="137">
        <v>0.53</v>
      </c>
      <c r="G808" s="90">
        <v>26</v>
      </c>
      <c r="H808" s="63" t="s">
        <v>97</v>
      </c>
      <c r="I808" s="147">
        <v>0</v>
      </c>
      <c r="J808" s="63" t="s">
        <v>103</v>
      </c>
      <c r="K808" s="140" t="s">
        <v>178</v>
      </c>
      <c r="L808" s="156">
        <v>44</v>
      </c>
      <c r="M8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8" s="89" t="str">
        <f>CONCATENATE("F","$",Таблица_основная[[#This Row],[Первая строка массива]])</f>
        <v>F$134</v>
      </c>
      <c r="O80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08" s="90">
        <v>134</v>
      </c>
      <c r="Q808" s="90">
        <f>Таблица_основная[[#This Row],[Первая строка массива]]+43</f>
        <v>177</v>
      </c>
    </row>
    <row r="809" spans="1:17" ht="15.75" x14ac:dyDescent="0.25">
      <c r="A809" s="90">
        <v>550</v>
      </c>
      <c r="B809" s="90">
        <v>808</v>
      </c>
      <c r="C809" s="53" t="s">
        <v>21</v>
      </c>
      <c r="D809" s="144" t="s">
        <v>86</v>
      </c>
      <c r="E809" s="55">
        <v>44562</v>
      </c>
      <c r="F809" s="147">
        <v>11</v>
      </c>
      <c r="G809" s="90">
        <v>23</v>
      </c>
      <c r="H809" s="63" t="s">
        <v>97</v>
      </c>
      <c r="I809" s="150">
        <v>25.4</v>
      </c>
      <c r="J809" s="63" t="s">
        <v>103</v>
      </c>
      <c r="K809" s="67" t="s">
        <v>178</v>
      </c>
      <c r="L809" s="155">
        <v>44</v>
      </c>
      <c r="M8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09" s="89" t="str">
        <f>CONCATENATE("F","$",Таблица_основная[[#This Row],[Первая строка массива]])</f>
        <v>F$530</v>
      </c>
      <c r="O80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09" s="90">
        <v>530</v>
      </c>
      <c r="Q809" s="90">
        <f>Таблица_основная[[#This Row],[Первая строка массива]]+43</f>
        <v>573</v>
      </c>
    </row>
    <row r="810" spans="1:17" ht="15.75" x14ac:dyDescent="0.25">
      <c r="A810" s="90">
        <v>594</v>
      </c>
      <c r="B810" s="90">
        <v>809</v>
      </c>
      <c r="C810" s="53" t="s">
        <v>21</v>
      </c>
      <c r="D810" s="144" t="s">
        <v>159</v>
      </c>
      <c r="E810" s="55">
        <v>44562</v>
      </c>
      <c r="F810" s="147">
        <v>23</v>
      </c>
      <c r="G810" s="90">
        <v>30</v>
      </c>
      <c r="H810" s="63" t="s">
        <v>97</v>
      </c>
      <c r="I810" s="150">
        <v>62.9</v>
      </c>
      <c r="J810" s="63" t="s">
        <v>103</v>
      </c>
      <c r="K810" s="67" t="s">
        <v>178</v>
      </c>
      <c r="L810" s="155">
        <v>44</v>
      </c>
      <c r="M8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0" s="89" t="str">
        <f>CONCATENATE("F","$",Таблица_основная[[#This Row],[Первая строка массива]])</f>
        <v>F$574</v>
      </c>
      <c r="O81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10" s="90">
        <v>574</v>
      </c>
      <c r="Q810" s="90">
        <f>Таблица_основная[[#This Row],[Первая строка массива]]+43</f>
        <v>617</v>
      </c>
    </row>
    <row r="811" spans="1:17" ht="15.75" x14ac:dyDescent="0.25">
      <c r="A811" s="90">
        <v>682</v>
      </c>
      <c r="B811" s="90">
        <v>810</v>
      </c>
      <c r="C811" s="53" t="s">
        <v>21</v>
      </c>
      <c r="D811" s="144" t="s">
        <v>89</v>
      </c>
      <c r="E811" s="55">
        <v>44562</v>
      </c>
      <c r="F811" s="147">
        <v>7</v>
      </c>
      <c r="G811" s="90">
        <v>29</v>
      </c>
      <c r="H811" s="63" t="s">
        <v>97</v>
      </c>
      <c r="I811" s="150">
        <v>32.1</v>
      </c>
      <c r="J811" s="63" t="s">
        <v>103</v>
      </c>
      <c r="K811" s="67">
        <v>35.9</v>
      </c>
      <c r="L811" s="155">
        <v>44</v>
      </c>
      <c r="M8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1" s="89" t="str">
        <f>CONCATENATE("F","$",Таблица_основная[[#This Row],[Первая строка массива]])</f>
        <v>F$662</v>
      </c>
      <c r="O81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11" s="90">
        <v>662</v>
      </c>
      <c r="Q811" s="90">
        <f>Таблица_основная[[#This Row],[Первая строка массива]]+43</f>
        <v>705</v>
      </c>
    </row>
    <row r="812" spans="1:17" ht="15.75" x14ac:dyDescent="0.25">
      <c r="A812" s="90">
        <v>638</v>
      </c>
      <c r="B812" s="90">
        <v>811</v>
      </c>
      <c r="C812" s="53" t="s">
        <v>21</v>
      </c>
      <c r="D812" s="144" t="s">
        <v>90</v>
      </c>
      <c r="E812" s="55">
        <v>44562</v>
      </c>
      <c r="F812" s="147">
        <v>5</v>
      </c>
      <c r="G812" s="90">
        <v>19</v>
      </c>
      <c r="H812" s="63" t="s">
        <v>97</v>
      </c>
      <c r="I812" s="150">
        <v>13.7</v>
      </c>
      <c r="J812" s="63" t="s">
        <v>103</v>
      </c>
      <c r="K812" s="67">
        <v>42.8</v>
      </c>
      <c r="L812" s="155">
        <v>44</v>
      </c>
      <c r="M8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812" s="89" t="str">
        <f>CONCATENATE("F","$",Таблица_основная[[#This Row],[Первая строка массива]])</f>
        <v>F$618</v>
      </c>
      <c r="O81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812" s="90">
        <v>618</v>
      </c>
      <c r="Q812" s="90">
        <f>Таблица_основная[[#This Row],[Первая строка массива]]+43</f>
        <v>661</v>
      </c>
    </row>
    <row r="813" spans="1:17" ht="15.75" x14ac:dyDescent="0.25">
      <c r="A813" s="90">
        <v>726</v>
      </c>
      <c r="B813" s="90">
        <v>812</v>
      </c>
      <c r="C813" s="53" t="s">
        <v>21</v>
      </c>
      <c r="D813" s="144" t="s">
        <v>160</v>
      </c>
      <c r="E813" s="55">
        <v>44562</v>
      </c>
      <c r="F813" s="147">
        <v>0.2</v>
      </c>
      <c r="G813" s="90">
        <v>7</v>
      </c>
      <c r="H813" s="63" t="s">
        <v>97</v>
      </c>
      <c r="I813" s="150">
        <v>0</v>
      </c>
      <c r="J813" s="63" t="s">
        <v>103</v>
      </c>
      <c r="K813" s="140" t="s">
        <v>178</v>
      </c>
      <c r="L813" s="156">
        <v>44</v>
      </c>
      <c r="M8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13" s="89" t="str">
        <f>CONCATENATE("F","$",Таблица_основная[[#This Row],[Первая строка массива]])</f>
        <v>F$706</v>
      </c>
      <c r="O81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813" s="90">
        <v>706</v>
      </c>
      <c r="Q813" s="90">
        <f>Таблица_основная[[#This Row],[Первая строка массива]]+43</f>
        <v>749</v>
      </c>
    </row>
    <row r="814" spans="1:17" ht="15.75" x14ac:dyDescent="0.25">
      <c r="A814" s="90">
        <v>462</v>
      </c>
      <c r="B814" s="90">
        <v>813</v>
      </c>
      <c r="C814" s="53" t="s">
        <v>21</v>
      </c>
      <c r="D814" s="144" t="s">
        <v>161</v>
      </c>
      <c r="E814" s="55">
        <v>44562</v>
      </c>
      <c r="F814" s="148">
        <v>0.3</v>
      </c>
      <c r="G814" s="90">
        <v>3</v>
      </c>
      <c r="H814" s="63" t="s">
        <v>97</v>
      </c>
      <c r="I814" s="150">
        <v>0.2</v>
      </c>
      <c r="J814" s="63" t="s">
        <v>103</v>
      </c>
      <c r="K814" s="67" t="s">
        <v>178</v>
      </c>
      <c r="L814" s="155">
        <v>44</v>
      </c>
      <c r="M8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4" s="89" t="str">
        <f>CONCATENATE("F","$",Таблица_основная[[#This Row],[Первая строка массива]])</f>
        <v>F$442</v>
      </c>
      <c r="O81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814" s="90">
        <v>442</v>
      </c>
      <c r="Q814" s="90">
        <f>Таблица_основная[[#This Row],[Первая строка массива]]+43</f>
        <v>485</v>
      </c>
    </row>
    <row r="815" spans="1:17" ht="15.75" x14ac:dyDescent="0.25">
      <c r="A815" s="90">
        <v>506</v>
      </c>
      <c r="B815" s="90">
        <v>814</v>
      </c>
      <c r="C815" s="53" t="s">
        <v>21</v>
      </c>
      <c r="D815" s="91" t="s">
        <v>94</v>
      </c>
      <c r="E815" s="55">
        <v>44562</v>
      </c>
      <c r="F815" s="95">
        <v>1.3</v>
      </c>
      <c r="G815" s="90">
        <v>5</v>
      </c>
      <c r="H815" s="63" t="s">
        <v>97</v>
      </c>
      <c r="I815" s="95">
        <v>0.6</v>
      </c>
      <c r="J815" s="63" t="s">
        <v>103</v>
      </c>
      <c r="K815" s="67">
        <v>0.2</v>
      </c>
      <c r="L815" s="155">
        <v>44</v>
      </c>
      <c r="M8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815" s="89" t="str">
        <f>CONCATENATE("F","$",Таблица_основная[[#This Row],[Первая строка массива]])</f>
        <v>F$486</v>
      </c>
      <c r="O81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815" s="90">
        <v>486</v>
      </c>
      <c r="Q815" s="90">
        <f>Таблица_основная[[#This Row],[Первая строка массива]]+43</f>
        <v>529</v>
      </c>
    </row>
    <row r="816" spans="1:17" ht="15.75" x14ac:dyDescent="0.25">
      <c r="A816" s="90">
        <v>374</v>
      </c>
      <c r="B816" s="90">
        <v>815</v>
      </c>
      <c r="C816" s="53" t="s">
        <v>21</v>
      </c>
      <c r="D816" s="59" t="s">
        <v>162</v>
      </c>
      <c r="E816" s="55">
        <v>44562</v>
      </c>
      <c r="F816" s="146">
        <v>1.7</v>
      </c>
      <c r="G816" s="59">
        <v>12</v>
      </c>
      <c r="H816" s="63" t="s">
        <v>97</v>
      </c>
      <c r="I816" s="59">
        <v>1.9</v>
      </c>
      <c r="J816" s="63" t="s">
        <v>103</v>
      </c>
      <c r="K816" s="67">
        <v>1.5</v>
      </c>
      <c r="L816" s="155">
        <v>44</v>
      </c>
      <c r="M8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6" s="89" t="str">
        <f>CONCATENATE("F","$",Таблица_основная[[#This Row],[Первая строка массива]])</f>
        <v>F$354</v>
      </c>
      <c r="O81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816" s="90">
        <v>354</v>
      </c>
      <c r="Q816" s="90">
        <f>Таблица_основная[[#This Row],[Первая строка массива]]+43</f>
        <v>397</v>
      </c>
    </row>
    <row r="817" spans="1:17" ht="15.75" x14ac:dyDescent="0.25">
      <c r="A817" s="90">
        <v>110</v>
      </c>
      <c r="B817" s="90">
        <v>816</v>
      </c>
      <c r="C817" s="53" t="s">
        <v>21</v>
      </c>
      <c r="D817" s="59" t="s">
        <v>83</v>
      </c>
      <c r="E817" s="55">
        <v>44562</v>
      </c>
      <c r="F817" s="92">
        <v>0</v>
      </c>
      <c r="G817" s="96">
        <v>6</v>
      </c>
      <c r="H817" s="63" t="s">
        <v>97</v>
      </c>
      <c r="I817" s="92">
        <v>1.1000000000000001</v>
      </c>
      <c r="J817" s="63" t="s">
        <v>103</v>
      </c>
      <c r="K817" s="67">
        <v>30.3</v>
      </c>
      <c r="L817" s="155">
        <v>44</v>
      </c>
      <c r="M8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17" s="89" t="str">
        <f>CONCATENATE("F","$",Таблица_основная[[#This Row],[Первая строка массива]])</f>
        <v>F$90</v>
      </c>
      <c r="O81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817" s="90">
        <v>90</v>
      </c>
      <c r="Q817" s="90">
        <f>Таблица_основная[[#This Row],[Первая строка массива]]+43</f>
        <v>133</v>
      </c>
    </row>
    <row r="818" spans="1:17" ht="15.75" x14ac:dyDescent="0.25">
      <c r="A818" s="90">
        <v>198</v>
      </c>
      <c r="B818" s="90">
        <v>817</v>
      </c>
      <c r="C818" s="53" t="s">
        <v>21</v>
      </c>
      <c r="D818" s="59" t="s">
        <v>163</v>
      </c>
      <c r="E818" s="55">
        <v>44562</v>
      </c>
      <c r="F818" s="94">
        <v>83.3</v>
      </c>
      <c r="G818" s="96">
        <v>8</v>
      </c>
      <c r="H818" s="63" t="s">
        <v>97</v>
      </c>
      <c r="I818" s="94">
        <v>99.2</v>
      </c>
      <c r="J818" s="63" t="s">
        <v>103</v>
      </c>
      <c r="K818" s="67" t="s">
        <v>178</v>
      </c>
      <c r="L818" s="155">
        <v>44</v>
      </c>
      <c r="M8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8" s="89" t="str">
        <f>CONCATENATE("F","$",Таблица_основная[[#This Row],[Первая строка массива]])</f>
        <v>F$178</v>
      </c>
      <c r="O81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818" s="90">
        <v>178</v>
      </c>
      <c r="Q818" s="90">
        <f>Таблица_основная[[#This Row],[Первая строка массива]]+43</f>
        <v>221</v>
      </c>
    </row>
    <row r="819" spans="1:17" ht="15.75" x14ac:dyDescent="0.25">
      <c r="A819" s="90">
        <v>1078</v>
      </c>
      <c r="B819" s="90">
        <v>818</v>
      </c>
      <c r="C819" s="53" t="s">
        <v>21</v>
      </c>
      <c r="D819" s="59" t="s">
        <v>155</v>
      </c>
      <c r="E819" s="55">
        <v>44927</v>
      </c>
      <c r="F819" s="59">
        <v>11</v>
      </c>
      <c r="G819" s="59">
        <v>19</v>
      </c>
      <c r="H819" s="63" t="s">
        <v>98</v>
      </c>
      <c r="I819" s="59">
        <v>24</v>
      </c>
      <c r="J819" s="63" t="s">
        <v>104</v>
      </c>
      <c r="K819" s="69">
        <v>209.5</v>
      </c>
      <c r="L819" s="154">
        <v>40</v>
      </c>
      <c r="M81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19" s="89" t="str">
        <f>CONCATENATE("F","$",Таблица_основная[[#This Row],[Первая строка массива]])</f>
        <v>F$1058</v>
      </c>
      <c r="O81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819" s="90">
        <v>1058</v>
      </c>
      <c r="Q819" s="90">
        <f>Таблица_основная[[#This Row],[Первая строка массива]]+43</f>
        <v>1101</v>
      </c>
    </row>
    <row r="820" spans="1:17" ht="15.75" x14ac:dyDescent="0.25">
      <c r="A820" s="90">
        <v>1606</v>
      </c>
      <c r="B820" s="90">
        <v>819</v>
      </c>
      <c r="C820" s="53" t="s">
        <v>21</v>
      </c>
      <c r="D820" s="59" t="s">
        <v>164</v>
      </c>
      <c r="E820" s="55">
        <v>44927</v>
      </c>
      <c r="F820" s="59">
        <v>33089.000000000007</v>
      </c>
      <c r="G820" s="59">
        <v>43</v>
      </c>
      <c r="H820" s="63" t="s">
        <v>98</v>
      </c>
      <c r="I820" s="59">
        <v>131655.9</v>
      </c>
      <c r="J820" s="63" t="s">
        <v>104</v>
      </c>
      <c r="K820" s="71">
        <v>1645476.7</v>
      </c>
      <c r="L820" s="155">
        <v>40</v>
      </c>
      <c r="M82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0" s="89" t="str">
        <f>CONCATENATE("F","$",Таблица_основная[[#This Row],[Первая строка массива]])</f>
        <v>F$1586</v>
      </c>
      <c r="O82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820" s="90">
        <v>1586</v>
      </c>
      <c r="Q820" s="90">
        <f>Таблица_основная[[#This Row],[Первая строка массива]]+43</f>
        <v>1629</v>
      </c>
    </row>
    <row r="821" spans="1:17" ht="15.75" x14ac:dyDescent="0.25">
      <c r="A821" s="90">
        <v>1122</v>
      </c>
      <c r="B821" s="90">
        <v>820</v>
      </c>
      <c r="C821" s="53" t="s">
        <v>21</v>
      </c>
      <c r="D821" s="59" t="s">
        <v>156</v>
      </c>
      <c r="E821" s="55">
        <v>44927</v>
      </c>
      <c r="F821" s="146">
        <v>0.3</v>
      </c>
      <c r="G821" s="59">
        <v>2</v>
      </c>
      <c r="H821" s="63" t="s">
        <v>98</v>
      </c>
      <c r="I821" s="146">
        <v>0.2</v>
      </c>
      <c r="J821" s="63" t="s">
        <v>104</v>
      </c>
      <c r="K821" s="66">
        <v>1E-3</v>
      </c>
      <c r="L821" s="154">
        <v>40</v>
      </c>
      <c r="M82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821" s="89" t="str">
        <f>CONCATENATE("F","$",Таблица_основная[[#This Row],[Первая строка массива]])</f>
        <v>F$1102</v>
      </c>
      <c r="O82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821" s="90">
        <v>1102</v>
      </c>
      <c r="Q821" s="90">
        <f>Таблица_основная[[#This Row],[Первая строка массива]]+43</f>
        <v>1145</v>
      </c>
    </row>
    <row r="822" spans="1:17" ht="15.75" x14ac:dyDescent="0.25">
      <c r="A822" s="90">
        <v>858</v>
      </c>
      <c r="B822" s="90">
        <v>821</v>
      </c>
      <c r="C822" s="53" t="s">
        <v>21</v>
      </c>
      <c r="D822" s="59" t="s">
        <v>165</v>
      </c>
      <c r="E822" s="55">
        <v>44927</v>
      </c>
      <c r="F822" s="59">
        <v>29</v>
      </c>
      <c r="G822" s="59">
        <v>37</v>
      </c>
      <c r="H822" s="63" t="s">
        <v>98</v>
      </c>
      <c r="I822" s="59">
        <v>147.19999999999999</v>
      </c>
      <c r="J822" s="63" t="s">
        <v>104</v>
      </c>
      <c r="K822" s="70">
        <v>2015</v>
      </c>
      <c r="L822" s="154">
        <v>40</v>
      </c>
      <c r="M82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2" s="89" t="str">
        <f>CONCATENATE("F","$",Таблица_основная[[#This Row],[Первая строка массива]])</f>
        <v>F$838</v>
      </c>
      <c r="O82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822" s="90">
        <v>838</v>
      </c>
      <c r="Q822" s="90">
        <f>Таблица_основная[[#This Row],[Первая строка массива]]+43</f>
        <v>881</v>
      </c>
    </row>
    <row r="823" spans="1:17" ht="15.75" x14ac:dyDescent="0.25">
      <c r="A823" s="90">
        <v>1650</v>
      </c>
      <c r="B823" s="90">
        <v>822</v>
      </c>
      <c r="C823" s="53" t="s">
        <v>21</v>
      </c>
      <c r="D823" s="59" t="s">
        <v>166</v>
      </c>
      <c r="E823" s="55">
        <v>44927</v>
      </c>
      <c r="F823" s="59">
        <v>476</v>
      </c>
      <c r="G823" s="59">
        <v>41</v>
      </c>
      <c r="H823" s="63" t="s">
        <v>98</v>
      </c>
      <c r="I823" s="59">
        <v>4235.8999999999996</v>
      </c>
      <c r="J823" s="63" t="s">
        <v>104</v>
      </c>
      <c r="K823" s="70">
        <v>45809.4</v>
      </c>
      <c r="L823" s="154">
        <v>40</v>
      </c>
      <c r="M82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3" s="89" t="str">
        <f>CONCATENATE("F","$",Таблица_основная[[#This Row],[Первая строка массива]])</f>
        <v>F$1630</v>
      </c>
      <c r="O82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823" s="90">
        <v>1630</v>
      </c>
      <c r="Q823" s="90">
        <f>Таблица_основная[[#This Row],[Первая строка массива]]+43</f>
        <v>1673</v>
      </c>
    </row>
    <row r="824" spans="1:17" ht="15.75" x14ac:dyDescent="0.25">
      <c r="A824" s="90">
        <v>902</v>
      </c>
      <c r="B824" s="90">
        <v>823</v>
      </c>
      <c r="C824" s="53" t="s">
        <v>21</v>
      </c>
      <c r="D824" s="59" t="s">
        <v>157</v>
      </c>
      <c r="E824" s="55">
        <v>44927</v>
      </c>
      <c r="F824" s="59">
        <v>516</v>
      </c>
      <c r="G824" s="59">
        <v>41</v>
      </c>
      <c r="H824" s="63" t="s">
        <v>98</v>
      </c>
      <c r="I824" s="59">
        <v>4407.1000000000004</v>
      </c>
      <c r="J824" s="63" t="s">
        <v>104</v>
      </c>
      <c r="K824" s="67">
        <v>48033.8</v>
      </c>
      <c r="L824" s="155">
        <v>40</v>
      </c>
      <c r="M8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4" s="89" t="str">
        <f>CONCATENATE("F","$",Таблица_основная[[#This Row],[Первая строка массива]])</f>
        <v>F$882</v>
      </c>
      <c r="O82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824" s="90">
        <v>882</v>
      </c>
      <c r="Q824" s="90">
        <f>Таблица_основная[[#This Row],[Первая строка массива]]+43</f>
        <v>925</v>
      </c>
    </row>
    <row r="825" spans="1:17" ht="15.75" x14ac:dyDescent="0.25">
      <c r="A825" s="90">
        <v>1254</v>
      </c>
      <c r="B825" s="90">
        <v>824</v>
      </c>
      <c r="C825" s="53" t="s">
        <v>21</v>
      </c>
      <c r="D825" s="54" t="s">
        <v>71</v>
      </c>
      <c r="E825" s="55">
        <v>44927</v>
      </c>
      <c r="F825" s="146">
        <v>15.6</v>
      </c>
      <c r="G825" s="59">
        <v>29</v>
      </c>
      <c r="H825" s="63" t="s">
        <v>98</v>
      </c>
      <c r="I825" s="146">
        <v>33.5</v>
      </c>
      <c r="J825" s="63" t="s">
        <v>104</v>
      </c>
      <c r="K825" s="67">
        <v>29.2</v>
      </c>
      <c r="L825" s="155">
        <v>40</v>
      </c>
      <c r="M8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5" s="89" t="str">
        <f>CONCATENATE("F","$",Таблица_основная[[#This Row],[Первая строка массива]])</f>
        <v>F$1234</v>
      </c>
      <c r="O82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825" s="90">
        <v>1234</v>
      </c>
      <c r="Q825" s="90">
        <f>Таблица_основная[[#This Row],[Первая строка массива]]+43</f>
        <v>1277</v>
      </c>
    </row>
    <row r="826" spans="1:17" ht="15.75" x14ac:dyDescent="0.25">
      <c r="A826" s="90">
        <v>1166</v>
      </c>
      <c r="B826" s="90">
        <v>825</v>
      </c>
      <c r="C826" s="53" t="s">
        <v>21</v>
      </c>
      <c r="D826" s="54" t="s">
        <v>158</v>
      </c>
      <c r="E826" s="55">
        <v>44927</v>
      </c>
      <c r="F826" s="59">
        <v>31</v>
      </c>
      <c r="G826" s="59">
        <v>42</v>
      </c>
      <c r="H826" s="63" t="s">
        <v>98</v>
      </c>
      <c r="I826" s="59">
        <v>183.4</v>
      </c>
      <c r="J826" s="63" t="s">
        <v>104</v>
      </c>
      <c r="K826" s="67">
        <v>2563.9</v>
      </c>
      <c r="L826" s="155">
        <v>40</v>
      </c>
      <c r="M8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826" s="89" t="str">
        <f>CONCATENATE("F","$",Таблица_основная[[#This Row],[Первая строка массива]])</f>
        <v>F$1146</v>
      </c>
      <c r="O82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826" s="90">
        <v>1146</v>
      </c>
      <c r="Q826" s="90">
        <f>Таблица_основная[[#This Row],[Первая строка массива]]+43</f>
        <v>1189</v>
      </c>
    </row>
    <row r="827" spans="1:17" ht="15.75" x14ac:dyDescent="0.25">
      <c r="A827" s="90">
        <v>990</v>
      </c>
      <c r="B827" s="90">
        <v>826</v>
      </c>
      <c r="C827" s="53" t="s">
        <v>21</v>
      </c>
      <c r="D827" s="144" t="s">
        <v>85</v>
      </c>
      <c r="E827" s="55">
        <v>44927</v>
      </c>
      <c r="F827" s="93">
        <v>0.6</v>
      </c>
      <c r="G827" s="90">
        <v>20</v>
      </c>
      <c r="H827" s="63" t="s">
        <v>98</v>
      </c>
      <c r="I827" s="137">
        <v>0</v>
      </c>
      <c r="J827" s="63" t="s">
        <v>104</v>
      </c>
      <c r="K827" s="140" t="s">
        <v>178</v>
      </c>
      <c r="L827" s="156">
        <v>40</v>
      </c>
      <c r="M8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7" s="89" t="str">
        <f>CONCATENATE("F","$",Таблица_основная[[#This Row],[Первая строка массива]])</f>
        <v>F$970</v>
      </c>
      <c r="O82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827" s="90">
        <v>970</v>
      </c>
      <c r="Q827" s="90">
        <f>Таблица_основная[[#This Row],[Первая строка массива]]+43</f>
        <v>1013</v>
      </c>
    </row>
    <row r="828" spans="1:17" ht="15.75" x14ac:dyDescent="0.25">
      <c r="A828" s="90">
        <v>1386</v>
      </c>
      <c r="B828" s="90">
        <v>827</v>
      </c>
      <c r="C828" s="53" t="s">
        <v>21</v>
      </c>
      <c r="D828" s="144" t="s">
        <v>86</v>
      </c>
      <c r="E828" s="55">
        <v>44927</v>
      </c>
      <c r="F828" s="93">
        <v>13</v>
      </c>
      <c r="G828" s="90">
        <v>23</v>
      </c>
      <c r="H828" s="63" t="s">
        <v>98</v>
      </c>
      <c r="I828" s="93">
        <v>28.3</v>
      </c>
      <c r="J828" s="63" t="s">
        <v>104</v>
      </c>
      <c r="K828" s="67" t="s">
        <v>178</v>
      </c>
      <c r="L828" s="155">
        <v>40</v>
      </c>
      <c r="M8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8" s="89" t="str">
        <f>CONCATENATE("F","$",Таблица_основная[[#This Row],[Первая строка массива]])</f>
        <v>F$1366</v>
      </c>
      <c r="O82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828" s="90">
        <v>1366</v>
      </c>
      <c r="Q828" s="90">
        <f>Таблица_основная[[#This Row],[Первая строка массива]]+43</f>
        <v>1409</v>
      </c>
    </row>
    <row r="829" spans="1:17" ht="15.75" x14ac:dyDescent="0.25">
      <c r="A829" s="90">
        <v>1430</v>
      </c>
      <c r="B829" s="90">
        <v>828</v>
      </c>
      <c r="C829" s="53" t="s">
        <v>21</v>
      </c>
      <c r="D829" s="144" t="s">
        <v>159</v>
      </c>
      <c r="E829" s="55">
        <v>44927</v>
      </c>
      <c r="F829" s="93">
        <v>13</v>
      </c>
      <c r="G829" s="90">
        <v>23</v>
      </c>
      <c r="H829" s="63" t="s">
        <v>98</v>
      </c>
      <c r="I829" s="93">
        <v>39.1</v>
      </c>
      <c r="J829" s="63" t="s">
        <v>104</v>
      </c>
      <c r="K829" s="67" t="s">
        <v>178</v>
      </c>
      <c r="L829" s="155">
        <v>40</v>
      </c>
      <c r="M8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29" s="89" t="str">
        <f>CONCATENATE("F","$",Таблица_основная[[#This Row],[Первая строка массива]])</f>
        <v>F$1410</v>
      </c>
      <c r="O82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829" s="90">
        <v>1410</v>
      </c>
      <c r="Q829" s="90">
        <f>Таблица_основная[[#This Row],[Первая строка массива]]+43</f>
        <v>1453</v>
      </c>
    </row>
    <row r="830" spans="1:17" ht="15.75" x14ac:dyDescent="0.25">
      <c r="A830" s="90">
        <v>1518</v>
      </c>
      <c r="B830" s="90">
        <v>829</v>
      </c>
      <c r="C830" s="53" t="s">
        <v>21</v>
      </c>
      <c r="D830" s="144" t="s">
        <v>89</v>
      </c>
      <c r="E830" s="55">
        <v>44927</v>
      </c>
      <c r="F830" s="93">
        <v>14</v>
      </c>
      <c r="G830" s="90">
        <v>32</v>
      </c>
      <c r="H830" s="63" t="s">
        <v>98</v>
      </c>
      <c r="I830" s="93">
        <v>43.2</v>
      </c>
      <c r="J830" s="63" t="s">
        <v>104</v>
      </c>
      <c r="K830" s="67">
        <v>39.299999999999997</v>
      </c>
      <c r="L830" s="155">
        <v>40</v>
      </c>
      <c r="M8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0" s="89" t="str">
        <f>CONCATENATE("F","$",Таблица_основная[[#This Row],[Первая строка массива]])</f>
        <v>F$1498</v>
      </c>
      <c r="O83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830" s="90">
        <v>1498</v>
      </c>
      <c r="Q830" s="90">
        <f>Таблица_основная[[#This Row],[Первая строка массива]]+43</f>
        <v>1541</v>
      </c>
    </row>
    <row r="831" spans="1:17" ht="15.75" x14ac:dyDescent="0.25">
      <c r="A831" s="90">
        <v>1474</v>
      </c>
      <c r="B831" s="90">
        <v>830</v>
      </c>
      <c r="C831" s="53" t="s">
        <v>21</v>
      </c>
      <c r="D831" s="144" t="s">
        <v>90</v>
      </c>
      <c r="E831" s="55">
        <v>44927</v>
      </c>
      <c r="F831" s="93">
        <v>1</v>
      </c>
      <c r="G831" s="90">
        <v>7</v>
      </c>
      <c r="H831" s="63" t="s">
        <v>98</v>
      </c>
      <c r="I831" s="93">
        <v>2.2000000000000002</v>
      </c>
      <c r="J831" s="63" t="s">
        <v>104</v>
      </c>
      <c r="K831" s="67">
        <v>31.5</v>
      </c>
      <c r="L831" s="155">
        <v>40</v>
      </c>
      <c r="M8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1" s="89" t="str">
        <f>CONCATENATE("F","$",Таблица_основная[[#This Row],[Первая строка массива]])</f>
        <v>F$1454</v>
      </c>
      <c r="O83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831" s="90">
        <v>1454</v>
      </c>
      <c r="Q831" s="90">
        <f>Таблица_основная[[#This Row],[Первая строка массива]]+43</f>
        <v>1497</v>
      </c>
    </row>
    <row r="832" spans="1:17" ht="15.75" x14ac:dyDescent="0.25">
      <c r="A832" s="90">
        <v>1562</v>
      </c>
      <c r="B832" s="90">
        <v>831</v>
      </c>
      <c r="C832" s="53" t="s">
        <v>21</v>
      </c>
      <c r="D832" s="144" t="s">
        <v>160</v>
      </c>
      <c r="E832" s="55">
        <v>44927</v>
      </c>
      <c r="F832" s="93">
        <v>0.2</v>
      </c>
      <c r="G832" s="90">
        <v>8</v>
      </c>
      <c r="H832" s="63" t="s">
        <v>98</v>
      </c>
      <c r="I832" s="93">
        <v>0</v>
      </c>
      <c r="J832" s="63" t="s">
        <v>104</v>
      </c>
      <c r="K832" s="140" t="s">
        <v>178</v>
      </c>
      <c r="L832" s="156">
        <v>40</v>
      </c>
      <c r="M8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832" s="89" t="str">
        <f>CONCATENATE("F","$",Таблица_основная[[#This Row],[Первая строка массива]])</f>
        <v>F$1542</v>
      </c>
      <c r="O83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832" s="90">
        <v>1542</v>
      </c>
      <c r="Q832" s="90">
        <f>Таблица_основная[[#This Row],[Первая строка массива]]+43</f>
        <v>1585</v>
      </c>
    </row>
    <row r="833" spans="1:17" ht="15.75" x14ac:dyDescent="0.25">
      <c r="A833" s="90">
        <v>1298</v>
      </c>
      <c r="B833" s="90">
        <v>832</v>
      </c>
      <c r="C833" s="53" t="s">
        <v>21</v>
      </c>
      <c r="D833" s="144" t="s">
        <v>161</v>
      </c>
      <c r="E833" s="55">
        <v>44927</v>
      </c>
      <c r="F833" s="95">
        <v>0.4</v>
      </c>
      <c r="G833" s="90">
        <v>2</v>
      </c>
      <c r="H833" s="63" t="s">
        <v>98</v>
      </c>
      <c r="I833" s="95">
        <v>0.2</v>
      </c>
      <c r="J833" s="63" t="s">
        <v>104</v>
      </c>
      <c r="K833" s="67" t="s">
        <v>178</v>
      </c>
      <c r="L833" s="155">
        <v>40</v>
      </c>
      <c r="M83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33" s="89" t="str">
        <f>CONCATENATE("F","$",Таблица_основная[[#This Row],[Первая строка массива]])</f>
        <v>F$1278</v>
      </c>
      <c r="O83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833" s="90">
        <v>1278</v>
      </c>
      <c r="Q833" s="90">
        <f>Таблица_основная[[#This Row],[Первая строка массива]]+43</f>
        <v>1321</v>
      </c>
    </row>
    <row r="834" spans="1:17" ht="15.75" x14ac:dyDescent="0.25">
      <c r="A834" s="90">
        <v>1342</v>
      </c>
      <c r="B834" s="90">
        <v>833</v>
      </c>
      <c r="C834" s="53" t="s">
        <v>21</v>
      </c>
      <c r="D834" s="144" t="s">
        <v>94</v>
      </c>
      <c r="E834" s="55">
        <v>44927</v>
      </c>
      <c r="F834" s="95">
        <v>0.5</v>
      </c>
      <c r="G834" s="90">
        <v>2</v>
      </c>
      <c r="H834" s="63" t="s">
        <v>98</v>
      </c>
      <c r="I834" s="95">
        <v>0.5</v>
      </c>
      <c r="J834" s="63" t="s">
        <v>104</v>
      </c>
      <c r="K834" s="67">
        <v>0.2</v>
      </c>
      <c r="L834" s="155">
        <v>40</v>
      </c>
      <c r="M8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834" s="89" t="str">
        <f>CONCATENATE("F","$",Таблица_основная[[#This Row],[Первая строка массива]])</f>
        <v>F$1322</v>
      </c>
      <c r="O83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834" s="90">
        <v>1322</v>
      </c>
      <c r="Q834" s="90">
        <f>Таблица_основная[[#This Row],[Первая строка массива]]+43</f>
        <v>1365</v>
      </c>
    </row>
    <row r="835" spans="1:17" ht="15.75" x14ac:dyDescent="0.25">
      <c r="A835" s="90">
        <v>1210</v>
      </c>
      <c r="B835" s="90">
        <v>834</v>
      </c>
      <c r="C835" s="53" t="s">
        <v>21</v>
      </c>
      <c r="D835" s="54" t="s">
        <v>162</v>
      </c>
      <c r="E835" s="55">
        <v>44927</v>
      </c>
      <c r="F835" s="59">
        <v>0.9</v>
      </c>
      <c r="G835" s="59">
        <v>13</v>
      </c>
      <c r="H835" s="63" t="s">
        <v>98</v>
      </c>
      <c r="I835" s="59">
        <v>1.4</v>
      </c>
      <c r="J835" s="63" t="s">
        <v>104</v>
      </c>
      <c r="K835" s="67">
        <v>1.6</v>
      </c>
      <c r="L835" s="155">
        <v>40</v>
      </c>
      <c r="M8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5" s="89" t="str">
        <f>CONCATENATE("F","$",Таблица_основная[[#This Row],[Первая строка массива]])</f>
        <v>F$1190</v>
      </c>
      <c r="O83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835" s="90">
        <v>1190</v>
      </c>
      <c r="Q835" s="90">
        <f>Таблица_основная[[#This Row],[Первая строка массива]]+43</f>
        <v>1233</v>
      </c>
    </row>
    <row r="836" spans="1:17" ht="15.75" x14ac:dyDescent="0.25">
      <c r="A836" s="90">
        <v>946</v>
      </c>
      <c r="B836" s="90">
        <v>835</v>
      </c>
      <c r="C836" s="53" t="s">
        <v>21</v>
      </c>
      <c r="D836" s="54" t="s">
        <v>83</v>
      </c>
      <c r="E836" s="55">
        <v>44927</v>
      </c>
      <c r="F836" s="92">
        <v>0</v>
      </c>
      <c r="G836" s="96">
        <v>6</v>
      </c>
      <c r="H836" s="63" t="s">
        <v>98</v>
      </c>
      <c r="I836" s="92">
        <v>1.1000000000000001</v>
      </c>
      <c r="J836" s="63" t="s">
        <v>104</v>
      </c>
      <c r="K836" s="67">
        <v>32.1</v>
      </c>
      <c r="L836" s="155">
        <v>40</v>
      </c>
      <c r="M83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836" s="89" t="str">
        <f>CONCATENATE("F","$",Таблица_основная[[#This Row],[Первая строка массива]])</f>
        <v>F$926</v>
      </c>
      <c r="O83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836" s="90">
        <v>926</v>
      </c>
      <c r="Q836" s="90">
        <f>Таблица_основная[[#This Row],[Первая строка массива]]+43</f>
        <v>969</v>
      </c>
    </row>
    <row r="837" spans="1:17" ht="15.75" x14ac:dyDescent="0.25">
      <c r="A837" s="90">
        <v>1034</v>
      </c>
      <c r="B837" s="90">
        <v>836</v>
      </c>
      <c r="C837" s="53" t="s">
        <v>21</v>
      </c>
      <c r="D837" s="54" t="s">
        <v>163</v>
      </c>
      <c r="E837" s="55">
        <v>44927</v>
      </c>
      <c r="F837" s="94">
        <v>95.8</v>
      </c>
      <c r="G837" s="96">
        <v>4</v>
      </c>
      <c r="H837" s="63" t="s">
        <v>98</v>
      </c>
      <c r="I837" s="94">
        <v>99.5</v>
      </c>
      <c r="J837" s="63" t="s">
        <v>104</v>
      </c>
      <c r="K837" s="67" t="s">
        <v>178</v>
      </c>
      <c r="L837" s="155">
        <v>40</v>
      </c>
      <c r="M8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7" s="89" t="str">
        <f>CONCATENATE("F","$",Таблица_основная[[#This Row],[Первая строка массива]])</f>
        <v>F$1014</v>
      </c>
      <c r="O83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837" s="90">
        <v>1014</v>
      </c>
      <c r="Q837" s="90">
        <f>Таблица_основная[[#This Row],[Первая строка массива]]+43</f>
        <v>1057</v>
      </c>
    </row>
    <row r="838" spans="1:17" ht="15.75" x14ac:dyDescent="0.25">
      <c r="A838" s="90">
        <v>243</v>
      </c>
      <c r="B838" s="90">
        <v>837</v>
      </c>
      <c r="C838" s="53" t="s">
        <v>22</v>
      </c>
      <c r="D838" s="54" t="s">
        <v>155</v>
      </c>
      <c r="E838" s="55">
        <v>44562</v>
      </c>
      <c r="F838" s="56">
        <v>23</v>
      </c>
      <c r="G838" s="59">
        <v>10</v>
      </c>
      <c r="H838" s="63" t="s">
        <v>97</v>
      </c>
      <c r="I838" s="56">
        <v>24.3</v>
      </c>
      <c r="J838" s="63" t="s">
        <v>103</v>
      </c>
      <c r="K838" s="72">
        <v>235.1</v>
      </c>
      <c r="L838" s="154">
        <v>13</v>
      </c>
      <c r="M838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838" s="89" t="str">
        <f>CONCATENATE("F","$",Таблица_основная[[#This Row],[Первая строка массива]])</f>
        <v>F$222</v>
      </c>
      <c r="O83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838" s="90">
        <v>222</v>
      </c>
      <c r="Q838" s="90">
        <f>Таблица_основная[[#This Row],[Первая строка массива]]+43</f>
        <v>265</v>
      </c>
    </row>
    <row r="839" spans="1:17" ht="15.75" x14ac:dyDescent="0.25">
      <c r="A839" s="90">
        <v>771</v>
      </c>
      <c r="B839" s="90">
        <v>838</v>
      </c>
      <c r="C839" s="53" t="s">
        <v>22</v>
      </c>
      <c r="D839" s="54" t="s">
        <v>164</v>
      </c>
      <c r="E839" s="55">
        <v>44562</v>
      </c>
      <c r="F839" s="56">
        <v>126048</v>
      </c>
      <c r="G839" s="59">
        <v>8</v>
      </c>
      <c r="H839" s="63" t="s">
        <v>97</v>
      </c>
      <c r="I839" s="56">
        <v>116149</v>
      </c>
      <c r="J839" s="63" t="s">
        <v>103</v>
      </c>
      <c r="K839" s="73">
        <v>1712442.1</v>
      </c>
      <c r="L839" s="154">
        <v>13</v>
      </c>
      <c r="M83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39" s="89" t="str">
        <f>CONCATENATE("F","$",Таблица_основная[[#This Row],[Первая строка массива]])</f>
        <v>F$750</v>
      </c>
      <c r="O83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839" s="90">
        <v>750</v>
      </c>
      <c r="Q839" s="90">
        <f>Таблица_основная[[#This Row],[Первая строка массива]]+43</f>
        <v>793</v>
      </c>
    </row>
    <row r="840" spans="1:17" ht="15.75" x14ac:dyDescent="0.25">
      <c r="A840" s="90">
        <v>287</v>
      </c>
      <c r="B840" s="90">
        <v>839</v>
      </c>
      <c r="C840" s="53" t="s">
        <v>22</v>
      </c>
      <c r="D840" s="54" t="s">
        <v>156</v>
      </c>
      <c r="E840" s="55">
        <v>44562</v>
      </c>
      <c r="F840" s="57">
        <v>0.2</v>
      </c>
      <c r="G840" s="59">
        <v>3</v>
      </c>
      <c r="H840" s="63" t="s">
        <v>97</v>
      </c>
      <c r="I840" s="57">
        <v>0.2</v>
      </c>
      <c r="J840" s="63" t="s">
        <v>103</v>
      </c>
      <c r="K840" s="67">
        <v>2E-3</v>
      </c>
      <c r="L840" s="155">
        <v>13</v>
      </c>
      <c r="M8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840" s="89" t="str">
        <f>CONCATENATE("F","$",Таблица_основная[[#This Row],[Первая строка массива]])</f>
        <v>F$266</v>
      </c>
      <c r="O84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40" s="90">
        <v>266</v>
      </c>
      <c r="Q840" s="90">
        <f>Таблица_основная[[#This Row],[Первая строка массива]]+43</f>
        <v>309</v>
      </c>
    </row>
    <row r="841" spans="1:17" ht="15.75" x14ac:dyDescent="0.25">
      <c r="A841" s="90">
        <v>23</v>
      </c>
      <c r="B841" s="90">
        <v>840</v>
      </c>
      <c r="C841" s="53" t="s">
        <v>22</v>
      </c>
      <c r="D841" s="54" t="s">
        <v>165</v>
      </c>
      <c r="E841" s="55">
        <v>44562</v>
      </c>
      <c r="F841" s="56">
        <v>99</v>
      </c>
      <c r="G841" s="59">
        <v>14</v>
      </c>
      <c r="H841" s="63" t="s">
        <v>97</v>
      </c>
      <c r="I841" s="56">
        <v>154.69999999999999</v>
      </c>
      <c r="J841" s="63" t="s">
        <v>103</v>
      </c>
      <c r="K841" s="74">
        <v>2237.9</v>
      </c>
      <c r="L841" s="154">
        <v>13</v>
      </c>
      <c r="M84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1" s="89" t="str">
        <f>CONCATENATE("F","$",Таблица_основная[[#This Row],[Первая строка массива]])</f>
        <v>F$2</v>
      </c>
      <c r="O84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41" s="90">
        <v>2</v>
      </c>
      <c r="Q841" s="90">
        <f>Таблица_основная[[#This Row],[Первая строка массива]]+43</f>
        <v>45</v>
      </c>
    </row>
    <row r="842" spans="1:17" ht="15.75" x14ac:dyDescent="0.25">
      <c r="A842" s="90">
        <v>815</v>
      </c>
      <c r="B842" s="90">
        <v>841</v>
      </c>
      <c r="C842" s="53" t="s">
        <v>22</v>
      </c>
      <c r="D842" s="54" t="s">
        <v>166</v>
      </c>
      <c r="E842" s="55">
        <v>44562</v>
      </c>
      <c r="F842" s="56">
        <v>1957</v>
      </c>
      <c r="G842" s="59">
        <v>15</v>
      </c>
      <c r="H842" s="63" t="s">
        <v>97</v>
      </c>
      <c r="I842" s="56">
        <v>3901.3</v>
      </c>
      <c r="J842" s="63" t="s">
        <v>103</v>
      </c>
      <c r="K842" s="74">
        <v>44096.6</v>
      </c>
      <c r="L842" s="154">
        <v>13</v>
      </c>
      <c r="M84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2" s="89" t="str">
        <f>CONCATENATE("F","$",Таблица_основная[[#This Row],[Первая строка массива]])</f>
        <v>F$794</v>
      </c>
      <c r="O84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42" s="90">
        <v>794</v>
      </c>
      <c r="Q842" s="90">
        <f>Таблица_основная[[#This Row],[Первая строка массива]]+43</f>
        <v>837</v>
      </c>
    </row>
    <row r="843" spans="1:17" ht="15.75" x14ac:dyDescent="0.25">
      <c r="A843" s="90">
        <v>67</v>
      </c>
      <c r="B843" s="90">
        <v>842</v>
      </c>
      <c r="C843" s="53" t="s">
        <v>22</v>
      </c>
      <c r="D843" s="54" t="s">
        <v>157</v>
      </c>
      <c r="E843" s="55">
        <v>44562</v>
      </c>
      <c r="F843" s="56">
        <v>2079</v>
      </c>
      <c r="G843" s="59">
        <v>15</v>
      </c>
      <c r="H843" s="63" t="s">
        <v>97</v>
      </c>
      <c r="I843" s="56">
        <v>4080.4</v>
      </c>
      <c r="J843" s="63" t="s">
        <v>103</v>
      </c>
      <c r="K843" s="68">
        <v>46569.599999999999</v>
      </c>
      <c r="L843" s="155">
        <v>13</v>
      </c>
      <c r="M8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3" s="89" t="str">
        <f>CONCATENATE("F","$",Таблица_основная[[#This Row],[Первая строка массива]])</f>
        <v>F$46</v>
      </c>
      <c r="O84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43" s="90">
        <v>46</v>
      </c>
      <c r="Q843" s="90">
        <f>Таблица_основная[[#This Row],[Первая строка массива]]+43</f>
        <v>89</v>
      </c>
    </row>
    <row r="844" spans="1:17" ht="15.75" x14ac:dyDescent="0.25">
      <c r="A844" s="90">
        <v>419</v>
      </c>
      <c r="B844" s="90">
        <v>843</v>
      </c>
      <c r="C844" s="53" t="s">
        <v>22</v>
      </c>
      <c r="D844" s="54" t="s">
        <v>71</v>
      </c>
      <c r="E844" s="55">
        <v>44562</v>
      </c>
      <c r="F844" s="57">
        <v>16.5</v>
      </c>
      <c r="G844" s="59">
        <v>22</v>
      </c>
      <c r="H844" s="63" t="s">
        <v>97</v>
      </c>
      <c r="I844" s="57">
        <v>35.1</v>
      </c>
      <c r="J844" s="63" t="s">
        <v>103</v>
      </c>
      <c r="K844" s="67">
        <v>27.2</v>
      </c>
      <c r="L844" s="155">
        <v>13</v>
      </c>
      <c r="M8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4" s="89" t="str">
        <f>CONCATENATE("F","$",Таблица_основная[[#This Row],[Первая строка массива]])</f>
        <v>F$398</v>
      </c>
      <c r="O84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44" s="90">
        <v>398</v>
      </c>
      <c r="Q844" s="90">
        <f>Таблица_основная[[#This Row],[Первая строка массива]]+43</f>
        <v>441</v>
      </c>
    </row>
    <row r="845" spans="1:17" ht="15.75" x14ac:dyDescent="0.25">
      <c r="A845" s="90">
        <v>331</v>
      </c>
      <c r="B845" s="90">
        <v>844</v>
      </c>
      <c r="C845" s="53" t="s">
        <v>22</v>
      </c>
      <c r="D845" s="54" t="s">
        <v>158</v>
      </c>
      <c r="E845" s="55">
        <v>44562</v>
      </c>
      <c r="F845" s="56">
        <v>242</v>
      </c>
      <c r="G845" s="59">
        <v>9</v>
      </c>
      <c r="H845" s="63" t="s">
        <v>97</v>
      </c>
      <c r="I845" s="56">
        <v>225.2</v>
      </c>
      <c r="J845" s="63" t="s">
        <v>103</v>
      </c>
      <c r="K845" s="67">
        <v>2573.6</v>
      </c>
      <c r="L845" s="155">
        <v>13</v>
      </c>
      <c r="M8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5" s="89" t="str">
        <f>CONCATENATE("F","$",Таблица_основная[[#This Row],[Первая строка массива]])</f>
        <v>F$310</v>
      </c>
      <c r="O84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45" s="90">
        <v>310</v>
      </c>
      <c r="Q845" s="90">
        <f>Таблица_основная[[#This Row],[Первая строка массива]]+43</f>
        <v>353</v>
      </c>
    </row>
    <row r="846" spans="1:17" ht="15.75" x14ac:dyDescent="0.25">
      <c r="A846" s="90">
        <v>155</v>
      </c>
      <c r="B846" s="90">
        <v>845</v>
      </c>
      <c r="C846" s="53" t="s">
        <v>22</v>
      </c>
      <c r="D846" s="91" t="s">
        <v>85</v>
      </c>
      <c r="E846" s="55">
        <v>44562</v>
      </c>
      <c r="F846" s="137">
        <v>0.59</v>
      </c>
      <c r="G846" s="90">
        <v>23</v>
      </c>
      <c r="H846" s="63" t="s">
        <v>97</v>
      </c>
      <c r="I846" s="137">
        <v>0</v>
      </c>
      <c r="J846" s="63" t="s">
        <v>103</v>
      </c>
      <c r="K846" s="140" t="s">
        <v>178</v>
      </c>
      <c r="L846" s="156">
        <v>13</v>
      </c>
      <c r="M8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6" s="89" t="str">
        <f>CONCATENATE("F","$",Таблица_основная[[#This Row],[Первая строка массива]])</f>
        <v>F$134</v>
      </c>
      <c r="O84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46" s="90">
        <v>134</v>
      </c>
      <c r="Q846" s="90">
        <f>Таблица_основная[[#This Row],[Первая строка массива]]+43</f>
        <v>177</v>
      </c>
    </row>
    <row r="847" spans="1:17" ht="15.75" x14ac:dyDescent="0.25">
      <c r="A847" s="90">
        <v>551</v>
      </c>
      <c r="B847" s="90">
        <v>846</v>
      </c>
      <c r="C847" s="53" t="s">
        <v>22</v>
      </c>
      <c r="D847" s="91" t="s">
        <v>86</v>
      </c>
      <c r="E847" s="55">
        <v>44562</v>
      </c>
      <c r="F847" s="137">
        <v>34</v>
      </c>
      <c r="G847" s="90">
        <v>6</v>
      </c>
      <c r="H847" s="63" t="s">
        <v>97</v>
      </c>
      <c r="I847" s="93">
        <v>25.4</v>
      </c>
      <c r="J847" s="63" t="s">
        <v>103</v>
      </c>
      <c r="K847" s="67" t="s">
        <v>178</v>
      </c>
      <c r="L847" s="155">
        <v>13</v>
      </c>
      <c r="M8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7" s="89" t="str">
        <f>CONCATENATE("F","$",Таблица_основная[[#This Row],[Первая строка массива]])</f>
        <v>F$530</v>
      </c>
      <c r="O84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47" s="90">
        <v>530</v>
      </c>
      <c r="Q847" s="90">
        <f>Таблица_основная[[#This Row],[Первая строка массива]]+43</f>
        <v>573</v>
      </c>
    </row>
    <row r="848" spans="1:17" ht="15.75" x14ac:dyDescent="0.25">
      <c r="A848" s="90">
        <v>595</v>
      </c>
      <c r="B848" s="90">
        <v>847</v>
      </c>
      <c r="C848" s="53" t="s">
        <v>22</v>
      </c>
      <c r="D848" s="91" t="s">
        <v>159</v>
      </c>
      <c r="E848" s="55">
        <v>44562</v>
      </c>
      <c r="F848" s="137">
        <v>75</v>
      </c>
      <c r="G848" s="90">
        <v>7</v>
      </c>
      <c r="H848" s="63" t="s">
        <v>97</v>
      </c>
      <c r="I848" s="93">
        <v>62.9</v>
      </c>
      <c r="J848" s="63" t="s">
        <v>103</v>
      </c>
      <c r="K848" s="67" t="s">
        <v>178</v>
      </c>
      <c r="L848" s="155">
        <v>13</v>
      </c>
      <c r="M8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8" s="89" t="str">
        <f>CONCATENATE("F","$",Таблица_основная[[#This Row],[Первая строка массива]])</f>
        <v>F$574</v>
      </c>
      <c r="O84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48" s="90">
        <v>574</v>
      </c>
      <c r="Q848" s="90">
        <f>Таблица_основная[[#This Row],[Первая строка массива]]+43</f>
        <v>617</v>
      </c>
    </row>
    <row r="849" spans="1:17" ht="15.75" x14ac:dyDescent="0.25">
      <c r="A849" s="90">
        <v>683</v>
      </c>
      <c r="B849" s="90">
        <v>848</v>
      </c>
      <c r="C849" s="53" t="s">
        <v>22</v>
      </c>
      <c r="D849" s="91" t="s">
        <v>89</v>
      </c>
      <c r="E849" s="55">
        <v>44562</v>
      </c>
      <c r="F849" s="137">
        <v>41</v>
      </c>
      <c r="G849" s="90">
        <v>9</v>
      </c>
      <c r="H849" s="63" t="s">
        <v>97</v>
      </c>
      <c r="I849" s="93">
        <v>32.1</v>
      </c>
      <c r="J849" s="63" t="s">
        <v>103</v>
      </c>
      <c r="K849" s="67">
        <v>35.9</v>
      </c>
      <c r="L849" s="155">
        <v>13</v>
      </c>
      <c r="M8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49" s="89" t="str">
        <f>CONCATENATE("F","$",Таблица_основная[[#This Row],[Первая строка массива]])</f>
        <v>F$662</v>
      </c>
      <c r="O84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49" s="90">
        <v>662</v>
      </c>
      <c r="Q849" s="90">
        <f>Таблица_основная[[#This Row],[Первая строка массива]]+43</f>
        <v>705</v>
      </c>
    </row>
    <row r="850" spans="1:17" ht="15.75" x14ac:dyDescent="0.25">
      <c r="A850" s="90">
        <v>639</v>
      </c>
      <c r="B850" s="90">
        <v>849</v>
      </c>
      <c r="C850" s="53" t="s">
        <v>22</v>
      </c>
      <c r="D850" s="91" t="s">
        <v>90</v>
      </c>
      <c r="E850" s="55">
        <v>44562</v>
      </c>
      <c r="F850" s="137">
        <v>11</v>
      </c>
      <c r="G850" s="90">
        <v>13</v>
      </c>
      <c r="H850" s="63" t="s">
        <v>97</v>
      </c>
      <c r="I850" s="93">
        <v>13.7</v>
      </c>
      <c r="J850" s="63" t="s">
        <v>103</v>
      </c>
      <c r="K850" s="67">
        <v>42.8</v>
      </c>
      <c r="L850" s="155">
        <v>13</v>
      </c>
      <c r="M8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0" s="89" t="str">
        <f>CONCATENATE("F","$",Таблица_основная[[#This Row],[Первая строка массива]])</f>
        <v>F$618</v>
      </c>
      <c r="O85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850" s="90">
        <v>618</v>
      </c>
      <c r="Q850" s="90">
        <f>Таблица_основная[[#This Row],[Первая строка массива]]+43</f>
        <v>661</v>
      </c>
    </row>
    <row r="851" spans="1:17" ht="15.75" x14ac:dyDescent="0.25">
      <c r="A851" s="90">
        <v>727</v>
      </c>
      <c r="B851" s="90">
        <v>850</v>
      </c>
      <c r="C851" s="53" t="s">
        <v>22</v>
      </c>
      <c r="D851" s="91" t="s">
        <v>160</v>
      </c>
      <c r="E851" s="55">
        <v>44562</v>
      </c>
      <c r="F851" s="137">
        <v>0.3</v>
      </c>
      <c r="G851" s="90">
        <v>6</v>
      </c>
      <c r="H851" s="63" t="s">
        <v>97</v>
      </c>
      <c r="I851" s="93">
        <v>0</v>
      </c>
      <c r="J851" s="63" t="s">
        <v>103</v>
      </c>
      <c r="K851" s="140" t="s">
        <v>178</v>
      </c>
      <c r="L851" s="156">
        <v>13</v>
      </c>
      <c r="M85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851" s="89" t="str">
        <f>CONCATENATE("F","$",Таблица_основная[[#This Row],[Первая строка массива]])</f>
        <v>F$706</v>
      </c>
      <c r="O85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851" s="90">
        <v>706</v>
      </c>
      <c r="Q851" s="90">
        <f>Таблица_основная[[#This Row],[Первая строка массива]]+43</f>
        <v>749</v>
      </c>
    </row>
    <row r="852" spans="1:17" ht="15.75" x14ac:dyDescent="0.25">
      <c r="A852" s="90">
        <v>463</v>
      </c>
      <c r="B852" s="90">
        <v>851</v>
      </c>
      <c r="C852" s="53" t="s">
        <v>22</v>
      </c>
      <c r="D852" s="91" t="s">
        <v>161</v>
      </c>
      <c r="E852" s="55">
        <v>44562</v>
      </c>
      <c r="F852" s="95">
        <v>0.3</v>
      </c>
      <c r="G852" s="90">
        <v>3</v>
      </c>
      <c r="H852" s="63" t="s">
        <v>97</v>
      </c>
      <c r="I852" s="93">
        <v>0.2</v>
      </c>
      <c r="J852" s="63" t="s">
        <v>103</v>
      </c>
      <c r="K852" s="67" t="s">
        <v>178</v>
      </c>
      <c r="L852" s="155">
        <v>13</v>
      </c>
      <c r="M8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2" s="89" t="str">
        <f>CONCATENATE("F","$",Таблица_основная[[#This Row],[Первая строка массива]])</f>
        <v>F$442</v>
      </c>
      <c r="O85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852" s="90">
        <v>442</v>
      </c>
      <c r="Q852" s="90">
        <f>Таблица_основная[[#This Row],[Первая строка массива]]+43</f>
        <v>485</v>
      </c>
    </row>
    <row r="853" spans="1:17" ht="15.75" x14ac:dyDescent="0.25">
      <c r="A853" s="90">
        <v>507</v>
      </c>
      <c r="B853" s="90">
        <v>852</v>
      </c>
      <c r="C853" s="53" t="s">
        <v>22</v>
      </c>
      <c r="D853" s="91" t="s">
        <v>94</v>
      </c>
      <c r="E853" s="55">
        <v>44562</v>
      </c>
      <c r="F853" s="95">
        <v>1.2</v>
      </c>
      <c r="G853" s="90">
        <v>6</v>
      </c>
      <c r="H853" s="63" t="s">
        <v>97</v>
      </c>
      <c r="I853" s="95">
        <v>0.6</v>
      </c>
      <c r="J853" s="63" t="s">
        <v>103</v>
      </c>
      <c r="K853" s="67">
        <v>0.2</v>
      </c>
      <c r="L853" s="155">
        <v>13</v>
      </c>
      <c r="M8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3" s="89" t="str">
        <f>CONCATENATE("F","$",Таблица_основная[[#This Row],[Первая строка массива]])</f>
        <v>F$486</v>
      </c>
      <c r="O85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853" s="90">
        <v>486</v>
      </c>
      <c r="Q853" s="90">
        <f>Таблица_основная[[#This Row],[Первая строка массива]]+43</f>
        <v>529</v>
      </c>
    </row>
    <row r="854" spans="1:17" ht="15.75" x14ac:dyDescent="0.25">
      <c r="A854" s="90">
        <v>375</v>
      </c>
      <c r="B854" s="90">
        <v>853</v>
      </c>
      <c r="C854" s="53" t="s">
        <v>22</v>
      </c>
      <c r="D854" s="59" t="s">
        <v>162</v>
      </c>
      <c r="E854" s="55">
        <v>44562</v>
      </c>
      <c r="F854" s="146">
        <v>1.9</v>
      </c>
      <c r="G854" s="59">
        <v>10</v>
      </c>
      <c r="H854" s="63" t="s">
        <v>97</v>
      </c>
      <c r="I854" s="59">
        <v>1.9</v>
      </c>
      <c r="J854" s="63" t="s">
        <v>103</v>
      </c>
      <c r="K854" s="67">
        <v>1.5</v>
      </c>
      <c r="L854" s="155">
        <v>13</v>
      </c>
      <c r="M8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4" s="89" t="str">
        <f>CONCATENATE("F","$",Таблица_основная[[#This Row],[Первая строка массива]])</f>
        <v>F$354</v>
      </c>
      <c r="O85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854" s="90">
        <v>354</v>
      </c>
      <c r="Q854" s="90">
        <f>Таблица_основная[[#This Row],[Первая строка массива]]+43</f>
        <v>397</v>
      </c>
    </row>
    <row r="855" spans="1:17" ht="15.75" x14ac:dyDescent="0.25">
      <c r="A855" s="90">
        <v>111</v>
      </c>
      <c r="B855" s="90">
        <v>854</v>
      </c>
      <c r="C855" s="53" t="s">
        <v>22</v>
      </c>
      <c r="D855" s="59" t="s">
        <v>83</v>
      </c>
      <c r="E855" s="55">
        <v>44562</v>
      </c>
      <c r="F855" s="92">
        <v>0</v>
      </c>
      <c r="G855" s="96">
        <v>6</v>
      </c>
      <c r="H855" s="63" t="s">
        <v>97</v>
      </c>
      <c r="I855" s="92">
        <v>1.1000000000000001</v>
      </c>
      <c r="J855" s="63" t="s">
        <v>103</v>
      </c>
      <c r="K855" s="67">
        <v>30.3</v>
      </c>
      <c r="L855" s="155">
        <v>13</v>
      </c>
      <c r="M8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55" s="89" t="str">
        <f>CONCATENATE("F","$",Таблица_основная[[#This Row],[Первая строка массива]])</f>
        <v>F$90</v>
      </c>
      <c r="O85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855" s="90">
        <v>90</v>
      </c>
      <c r="Q855" s="90">
        <f>Таблица_основная[[#This Row],[Первая строка массива]]+43</f>
        <v>133</v>
      </c>
    </row>
    <row r="856" spans="1:17" ht="15.75" x14ac:dyDescent="0.25">
      <c r="A856" s="90">
        <v>199</v>
      </c>
      <c r="B856" s="90">
        <v>855</v>
      </c>
      <c r="C856" s="53" t="s">
        <v>22</v>
      </c>
      <c r="D856" s="54" t="s">
        <v>163</v>
      </c>
      <c r="E856" s="55">
        <v>44562</v>
      </c>
      <c r="F856" s="151">
        <v>100</v>
      </c>
      <c r="G856" s="96">
        <v>1</v>
      </c>
      <c r="H856" s="63" t="s">
        <v>97</v>
      </c>
      <c r="I856" s="94">
        <v>99.2</v>
      </c>
      <c r="J856" s="63" t="s">
        <v>103</v>
      </c>
      <c r="K856" s="67" t="s">
        <v>178</v>
      </c>
      <c r="L856" s="155">
        <v>13</v>
      </c>
      <c r="M8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856" s="89" t="str">
        <f>CONCATENATE("F","$",Таблица_основная[[#This Row],[Первая строка массива]])</f>
        <v>F$178</v>
      </c>
      <c r="O85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856" s="90">
        <v>178</v>
      </c>
      <c r="Q856" s="90">
        <f>Таблица_основная[[#This Row],[Первая строка массива]]+43</f>
        <v>221</v>
      </c>
    </row>
    <row r="857" spans="1:17" ht="15.75" x14ac:dyDescent="0.25">
      <c r="A857" s="90">
        <v>1079</v>
      </c>
      <c r="B857" s="90">
        <v>856</v>
      </c>
      <c r="C857" s="53" t="s">
        <v>22</v>
      </c>
      <c r="D857" s="54" t="s">
        <v>155</v>
      </c>
      <c r="E857" s="55">
        <v>44927</v>
      </c>
      <c r="F857" s="59">
        <v>23</v>
      </c>
      <c r="G857" s="59">
        <v>9</v>
      </c>
      <c r="H857" s="63" t="s">
        <v>98</v>
      </c>
      <c r="I857" s="59">
        <v>24</v>
      </c>
      <c r="J857" s="63" t="s">
        <v>104</v>
      </c>
      <c r="K857" s="69">
        <v>209.5</v>
      </c>
      <c r="L857" s="154">
        <v>10</v>
      </c>
      <c r="M85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7" s="89" t="str">
        <f>CONCATENATE("F","$",Таблица_основная[[#This Row],[Первая строка массива]])</f>
        <v>F$1058</v>
      </c>
      <c r="O85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857" s="90">
        <v>1058</v>
      </c>
      <c r="Q857" s="90">
        <f>Таблица_основная[[#This Row],[Первая строка массива]]+43</f>
        <v>1101</v>
      </c>
    </row>
    <row r="858" spans="1:17" ht="15.75" x14ac:dyDescent="0.25">
      <c r="A858" s="90">
        <v>1607</v>
      </c>
      <c r="B858" s="90">
        <v>857</v>
      </c>
      <c r="C858" s="53" t="s">
        <v>22</v>
      </c>
      <c r="D858" s="54" t="s">
        <v>164</v>
      </c>
      <c r="E858" s="55">
        <v>44927</v>
      </c>
      <c r="F858" s="59">
        <v>128812.99999999996</v>
      </c>
      <c r="G858" s="59">
        <v>9</v>
      </c>
      <c r="H858" s="63" t="s">
        <v>98</v>
      </c>
      <c r="I858" s="59">
        <v>131655.9</v>
      </c>
      <c r="J858" s="63" t="s">
        <v>104</v>
      </c>
      <c r="K858" s="71">
        <v>1645476.7</v>
      </c>
      <c r="L858" s="155">
        <v>10</v>
      </c>
      <c r="M85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58" s="89" t="str">
        <f>CONCATENATE("F","$",Таблица_основная[[#This Row],[Первая строка массива]])</f>
        <v>F$1586</v>
      </c>
      <c r="O85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858" s="90">
        <v>1586</v>
      </c>
      <c r="Q858" s="90">
        <f>Таблица_основная[[#This Row],[Первая строка массива]]+43</f>
        <v>1629</v>
      </c>
    </row>
    <row r="859" spans="1:17" ht="15.75" x14ac:dyDescent="0.25">
      <c r="A859" s="90">
        <v>1123</v>
      </c>
      <c r="B859" s="90">
        <v>858</v>
      </c>
      <c r="C859" s="53" t="s">
        <v>22</v>
      </c>
      <c r="D859" s="54" t="s">
        <v>156</v>
      </c>
      <c r="E859" s="55">
        <v>44927</v>
      </c>
      <c r="F859" s="146">
        <v>0.2</v>
      </c>
      <c r="G859" s="59">
        <v>3</v>
      </c>
      <c r="H859" s="63" t="s">
        <v>98</v>
      </c>
      <c r="I859" s="146">
        <v>0.2</v>
      </c>
      <c r="J859" s="63" t="s">
        <v>104</v>
      </c>
      <c r="K859" s="66">
        <v>1E-3</v>
      </c>
      <c r="L859" s="154">
        <v>10</v>
      </c>
      <c r="M85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59" s="89" t="str">
        <f>CONCATENATE("F","$",Таблица_основная[[#This Row],[Первая строка массива]])</f>
        <v>F$1102</v>
      </c>
      <c r="O85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859" s="90">
        <v>1102</v>
      </c>
      <c r="Q859" s="90">
        <f>Таблица_основная[[#This Row],[Первая строка массива]]+43</f>
        <v>1145</v>
      </c>
    </row>
    <row r="860" spans="1:17" ht="15.75" x14ac:dyDescent="0.25">
      <c r="A860" s="90">
        <v>859</v>
      </c>
      <c r="B860" s="90">
        <v>859</v>
      </c>
      <c r="C860" s="53" t="s">
        <v>22</v>
      </c>
      <c r="D860" s="54" t="s">
        <v>165</v>
      </c>
      <c r="E860" s="55">
        <v>44927</v>
      </c>
      <c r="F860" s="59">
        <v>93</v>
      </c>
      <c r="G860" s="59">
        <v>13</v>
      </c>
      <c r="H860" s="63" t="s">
        <v>98</v>
      </c>
      <c r="I860" s="59">
        <v>147.19999999999999</v>
      </c>
      <c r="J860" s="63" t="s">
        <v>104</v>
      </c>
      <c r="K860" s="70">
        <v>2015</v>
      </c>
      <c r="L860" s="154">
        <v>10</v>
      </c>
      <c r="M860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860" s="89" t="str">
        <f>CONCATENATE("F","$",Таблица_основная[[#This Row],[Первая строка массива]])</f>
        <v>F$838</v>
      </c>
      <c r="O86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860" s="90">
        <v>838</v>
      </c>
      <c r="Q860" s="90">
        <f>Таблица_основная[[#This Row],[Первая строка массива]]+43</f>
        <v>881</v>
      </c>
    </row>
    <row r="861" spans="1:17" ht="15.75" x14ac:dyDescent="0.25">
      <c r="A861" s="90">
        <v>1651</v>
      </c>
      <c r="B861" s="90">
        <v>860</v>
      </c>
      <c r="C861" s="53" t="s">
        <v>22</v>
      </c>
      <c r="D861" s="54" t="s">
        <v>166</v>
      </c>
      <c r="E861" s="55">
        <v>44927</v>
      </c>
      <c r="F861" s="59">
        <v>2114</v>
      </c>
      <c r="G861" s="59">
        <v>15</v>
      </c>
      <c r="H861" s="63" t="s">
        <v>98</v>
      </c>
      <c r="I861" s="59">
        <v>4235.8999999999996</v>
      </c>
      <c r="J861" s="63" t="s">
        <v>104</v>
      </c>
      <c r="K861" s="70">
        <v>45809.4</v>
      </c>
      <c r="L861" s="154">
        <v>10</v>
      </c>
      <c r="M86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1" s="89" t="str">
        <f>CONCATENATE("F","$",Таблица_основная[[#This Row],[Первая строка массива]])</f>
        <v>F$1630</v>
      </c>
      <c r="O86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861" s="90">
        <v>1630</v>
      </c>
      <c r="Q861" s="90">
        <f>Таблица_основная[[#This Row],[Первая строка массива]]+43</f>
        <v>1673</v>
      </c>
    </row>
    <row r="862" spans="1:17" ht="15.75" x14ac:dyDescent="0.25">
      <c r="A862" s="90">
        <v>903</v>
      </c>
      <c r="B862" s="90">
        <v>861</v>
      </c>
      <c r="C862" s="53" t="s">
        <v>22</v>
      </c>
      <c r="D862" s="54" t="s">
        <v>157</v>
      </c>
      <c r="E862" s="55">
        <v>44927</v>
      </c>
      <c r="F862" s="59">
        <v>2230</v>
      </c>
      <c r="G862" s="59">
        <v>15</v>
      </c>
      <c r="H862" s="63" t="s">
        <v>98</v>
      </c>
      <c r="I862" s="59">
        <v>4407.1000000000004</v>
      </c>
      <c r="J862" s="63" t="s">
        <v>104</v>
      </c>
      <c r="K862" s="67">
        <v>48033.8</v>
      </c>
      <c r="L862" s="155">
        <v>10</v>
      </c>
      <c r="M8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2" s="89" t="str">
        <f>CONCATENATE("F","$",Таблица_основная[[#This Row],[Первая строка массива]])</f>
        <v>F$882</v>
      </c>
      <c r="O86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862" s="90">
        <v>882</v>
      </c>
      <c r="Q862" s="90">
        <f>Таблица_основная[[#This Row],[Первая строка массива]]+43</f>
        <v>925</v>
      </c>
    </row>
    <row r="863" spans="1:17" ht="15.75" x14ac:dyDescent="0.25">
      <c r="A863" s="90">
        <v>1255</v>
      </c>
      <c r="B863" s="90">
        <v>862</v>
      </c>
      <c r="C863" s="53" t="s">
        <v>22</v>
      </c>
      <c r="D863" s="54" t="s">
        <v>71</v>
      </c>
      <c r="E863" s="55">
        <v>44927</v>
      </c>
      <c r="F863" s="146">
        <v>17.3</v>
      </c>
      <c r="G863" s="59">
        <v>25</v>
      </c>
      <c r="H863" s="63" t="s">
        <v>98</v>
      </c>
      <c r="I863" s="146">
        <v>33.5</v>
      </c>
      <c r="J863" s="63" t="s">
        <v>104</v>
      </c>
      <c r="K863" s="67">
        <v>29.2</v>
      </c>
      <c r="L863" s="155">
        <v>10</v>
      </c>
      <c r="M8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3" s="89" t="str">
        <f>CONCATENATE("F","$",Таблица_основная[[#This Row],[Первая строка массива]])</f>
        <v>F$1234</v>
      </c>
      <c r="O86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863" s="90">
        <v>1234</v>
      </c>
      <c r="Q863" s="90">
        <f>Таблица_основная[[#This Row],[Первая строка массива]]+43</f>
        <v>1277</v>
      </c>
    </row>
    <row r="864" spans="1:17" ht="15.75" x14ac:dyDescent="0.25">
      <c r="A864" s="90">
        <v>1167</v>
      </c>
      <c r="B864" s="90">
        <v>863</v>
      </c>
      <c r="C864" s="53" t="s">
        <v>22</v>
      </c>
      <c r="D864" s="54" t="s">
        <v>158</v>
      </c>
      <c r="E864" s="55">
        <v>44927</v>
      </c>
      <c r="F864" s="59">
        <v>239</v>
      </c>
      <c r="G864" s="59">
        <v>7</v>
      </c>
      <c r="H864" s="63" t="s">
        <v>98</v>
      </c>
      <c r="I864" s="59">
        <v>183.4</v>
      </c>
      <c r="J864" s="63" t="s">
        <v>104</v>
      </c>
      <c r="K864" s="67">
        <v>2563.9</v>
      </c>
      <c r="L864" s="155">
        <v>10</v>
      </c>
      <c r="M8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4" s="89" t="str">
        <f>CONCATENATE("F","$",Таблица_основная[[#This Row],[Первая строка массива]])</f>
        <v>F$1146</v>
      </c>
      <c r="O86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864" s="90">
        <v>1146</v>
      </c>
      <c r="Q864" s="90">
        <f>Таблица_основная[[#This Row],[Первая строка массива]]+43</f>
        <v>1189</v>
      </c>
    </row>
    <row r="865" spans="1:17" ht="15.75" x14ac:dyDescent="0.25">
      <c r="A865" s="90">
        <v>991</v>
      </c>
      <c r="B865" s="90">
        <v>864</v>
      </c>
      <c r="C865" s="53" t="s">
        <v>22</v>
      </c>
      <c r="D865" s="144" t="s">
        <v>85</v>
      </c>
      <c r="E865" s="55">
        <v>44927</v>
      </c>
      <c r="F865" s="93">
        <v>0.56999999999999995</v>
      </c>
      <c r="G865" s="90">
        <v>21</v>
      </c>
      <c r="H865" s="63" t="s">
        <v>98</v>
      </c>
      <c r="I865" s="137">
        <v>0</v>
      </c>
      <c r="J865" s="63" t="s">
        <v>104</v>
      </c>
      <c r="K865" s="140" t="s">
        <v>178</v>
      </c>
      <c r="L865" s="156">
        <v>10</v>
      </c>
      <c r="M8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5" s="89" t="str">
        <f>CONCATENATE("F","$",Таблица_основная[[#This Row],[Первая строка массива]])</f>
        <v>F$970</v>
      </c>
      <c r="O86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865" s="90">
        <v>970</v>
      </c>
      <c r="Q865" s="90">
        <f>Таблица_основная[[#This Row],[Первая строка массива]]+43</f>
        <v>1013</v>
      </c>
    </row>
    <row r="866" spans="1:17" ht="15.75" x14ac:dyDescent="0.25">
      <c r="A866" s="90">
        <v>1387</v>
      </c>
      <c r="B866" s="90">
        <v>865</v>
      </c>
      <c r="C866" s="53" t="s">
        <v>22</v>
      </c>
      <c r="D866" s="144" t="s">
        <v>86</v>
      </c>
      <c r="E866" s="55">
        <v>44927</v>
      </c>
      <c r="F866" s="93">
        <v>37</v>
      </c>
      <c r="G866" s="90">
        <v>4</v>
      </c>
      <c r="H866" s="63" t="s">
        <v>98</v>
      </c>
      <c r="I866" s="93">
        <v>28.3</v>
      </c>
      <c r="J866" s="63" t="s">
        <v>104</v>
      </c>
      <c r="K866" s="67" t="s">
        <v>178</v>
      </c>
      <c r="L866" s="155">
        <v>10</v>
      </c>
      <c r="M8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866" s="89" t="str">
        <f>CONCATENATE("F","$",Таблица_основная[[#This Row],[Первая строка массива]])</f>
        <v>F$1366</v>
      </c>
      <c r="O86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866" s="90">
        <v>1366</v>
      </c>
      <c r="Q866" s="90">
        <f>Таблица_основная[[#This Row],[Первая строка массива]]+43</f>
        <v>1409</v>
      </c>
    </row>
    <row r="867" spans="1:17" ht="15.75" x14ac:dyDescent="0.25">
      <c r="A867" s="90">
        <v>1431</v>
      </c>
      <c r="B867" s="90">
        <v>866</v>
      </c>
      <c r="C867" s="53" t="s">
        <v>22</v>
      </c>
      <c r="D867" s="144" t="s">
        <v>159</v>
      </c>
      <c r="E867" s="55">
        <v>44927</v>
      </c>
      <c r="F867" s="93">
        <v>37</v>
      </c>
      <c r="G867" s="90">
        <v>4</v>
      </c>
      <c r="H867" s="63" t="s">
        <v>98</v>
      </c>
      <c r="I867" s="93">
        <v>39.1</v>
      </c>
      <c r="J867" s="63" t="s">
        <v>104</v>
      </c>
      <c r="K867" s="67" t="s">
        <v>178</v>
      </c>
      <c r="L867" s="155">
        <v>10</v>
      </c>
      <c r="M8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7" s="89" t="str">
        <f>CONCATENATE("F","$",Таблица_основная[[#This Row],[Первая строка массива]])</f>
        <v>F$1410</v>
      </c>
      <c r="O86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867" s="90">
        <v>1410</v>
      </c>
      <c r="Q867" s="90">
        <f>Таблица_основная[[#This Row],[Первая строка массива]]+43</f>
        <v>1453</v>
      </c>
    </row>
    <row r="868" spans="1:17" ht="15.75" x14ac:dyDescent="0.25">
      <c r="A868" s="90">
        <v>1519</v>
      </c>
      <c r="B868" s="90">
        <v>867</v>
      </c>
      <c r="C868" s="53" t="s">
        <v>22</v>
      </c>
      <c r="D868" s="144" t="s">
        <v>89</v>
      </c>
      <c r="E868" s="55">
        <v>44927</v>
      </c>
      <c r="F868" s="93">
        <v>62</v>
      </c>
      <c r="G868" s="90">
        <v>6</v>
      </c>
      <c r="H868" s="63" t="s">
        <v>98</v>
      </c>
      <c r="I868" s="93">
        <v>43.2</v>
      </c>
      <c r="J868" s="63" t="s">
        <v>104</v>
      </c>
      <c r="K868" s="67">
        <v>39.299999999999997</v>
      </c>
      <c r="L868" s="155">
        <v>10</v>
      </c>
      <c r="M8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8" s="89" t="str">
        <f>CONCATENATE("F","$",Таблица_основная[[#This Row],[Первая строка массива]])</f>
        <v>F$1498</v>
      </c>
      <c r="O86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868" s="90">
        <v>1498</v>
      </c>
      <c r="Q868" s="90">
        <f>Таблица_основная[[#This Row],[Первая строка массива]]+43</f>
        <v>1541</v>
      </c>
    </row>
    <row r="869" spans="1:17" ht="15.75" x14ac:dyDescent="0.25">
      <c r="A869" s="90">
        <v>1475</v>
      </c>
      <c r="B869" s="90">
        <v>868</v>
      </c>
      <c r="C869" s="53" t="s">
        <v>22</v>
      </c>
      <c r="D869" s="144" t="s">
        <v>90</v>
      </c>
      <c r="E869" s="55">
        <v>44927</v>
      </c>
      <c r="F869" s="150">
        <v>3</v>
      </c>
      <c r="G869" s="90">
        <v>5</v>
      </c>
      <c r="H869" s="63" t="s">
        <v>98</v>
      </c>
      <c r="I869" s="150">
        <v>2.2000000000000002</v>
      </c>
      <c r="J869" s="63" t="s">
        <v>104</v>
      </c>
      <c r="K869" s="67">
        <v>31.5</v>
      </c>
      <c r="L869" s="155">
        <v>10</v>
      </c>
      <c r="M8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69" s="89" t="str">
        <f>CONCATENATE("F","$",Таблица_основная[[#This Row],[Первая строка массива]])</f>
        <v>F$1454</v>
      </c>
      <c r="O86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869" s="90">
        <v>1454</v>
      </c>
      <c r="Q869" s="90">
        <f>Таблица_основная[[#This Row],[Первая строка массива]]+43</f>
        <v>1497</v>
      </c>
    </row>
    <row r="870" spans="1:17" ht="15.75" x14ac:dyDescent="0.25">
      <c r="A870" s="90">
        <v>1563</v>
      </c>
      <c r="B870" s="90">
        <v>869</v>
      </c>
      <c r="C870" s="53" t="s">
        <v>22</v>
      </c>
      <c r="D870" s="144" t="s">
        <v>160</v>
      </c>
      <c r="E870" s="55">
        <v>44927</v>
      </c>
      <c r="F870" s="150">
        <v>0.5</v>
      </c>
      <c r="G870" s="90">
        <v>5</v>
      </c>
      <c r="H870" s="63" t="s">
        <v>98</v>
      </c>
      <c r="I870" s="150">
        <v>0</v>
      </c>
      <c r="J870" s="63" t="s">
        <v>104</v>
      </c>
      <c r="K870" s="140" t="s">
        <v>178</v>
      </c>
      <c r="L870" s="156">
        <v>10</v>
      </c>
      <c r="M8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0" s="89" t="str">
        <f>CONCATENATE("F","$",Таблица_основная[[#This Row],[Первая строка массива]])</f>
        <v>F$1542</v>
      </c>
      <c r="O87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870" s="90">
        <v>1542</v>
      </c>
      <c r="Q870" s="90">
        <f>Таблица_основная[[#This Row],[Первая строка массива]]+43</f>
        <v>1585</v>
      </c>
    </row>
    <row r="871" spans="1:17" ht="15.75" x14ac:dyDescent="0.25">
      <c r="A871" s="90">
        <v>1299</v>
      </c>
      <c r="B871" s="90">
        <v>870</v>
      </c>
      <c r="C871" s="53" t="s">
        <v>22</v>
      </c>
      <c r="D871" s="144" t="s">
        <v>161</v>
      </c>
      <c r="E871" s="55">
        <v>44927</v>
      </c>
      <c r="F871" s="148">
        <v>0.3</v>
      </c>
      <c r="G871" s="90">
        <v>3</v>
      </c>
      <c r="H871" s="63" t="s">
        <v>98</v>
      </c>
      <c r="I871" s="148">
        <v>0.2</v>
      </c>
      <c r="J871" s="63" t="s">
        <v>104</v>
      </c>
      <c r="K871" s="67" t="s">
        <v>178</v>
      </c>
      <c r="L871" s="155">
        <v>10</v>
      </c>
      <c r="M8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1" s="89" t="str">
        <f>CONCATENATE("F","$",Таблица_основная[[#This Row],[Первая строка массива]])</f>
        <v>F$1278</v>
      </c>
      <c r="O87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871" s="90">
        <v>1278</v>
      </c>
      <c r="Q871" s="90">
        <f>Таблица_основная[[#This Row],[Первая строка массива]]+43</f>
        <v>1321</v>
      </c>
    </row>
    <row r="872" spans="1:17" ht="15.75" x14ac:dyDescent="0.25">
      <c r="A872" s="90">
        <v>1343</v>
      </c>
      <c r="B872" s="90">
        <v>871</v>
      </c>
      <c r="C872" s="53" t="s">
        <v>22</v>
      </c>
      <c r="D872" s="144" t="s">
        <v>94</v>
      </c>
      <c r="E872" s="55">
        <v>44927</v>
      </c>
      <c r="F872" s="148">
        <v>0.5</v>
      </c>
      <c r="G872" s="90">
        <v>2</v>
      </c>
      <c r="H872" s="63" t="s">
        <v>98</v>
      </c>
      <c r="I872" s="148">
        <v>0.5</v>
      </c>
      <c r="J872" s="63" t="s">
        <v>104</v>
      </c>
      <c r="K872" s="67">
        <v>0.2</v>
      </c>
      <c r="L872" s="155">
        <v>10</v>
      </c>
      <c r="M8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872" s="89" t="str">
        <f>CONCATENATE("F","$",Таблица_основная[[#This Row],[Первая строка массива]])</f>
        <v>F$1322</v>
      </c>
      <c r="O87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872" s="90">
        <v>1322</v>
      </c>
      <c r="Q872" s="90">
        <f>Таблица_основная[[#This Row],[Первая строка массива]]+43</f>
        <v>1365</v>
      </c>
    </row>
    <row r="873" spans="1:17" ht="15.75" x14ac:dyDescent="0.25">
      <c r="A873" s="90">
        <v>1211</v>
      </c>
      <c r="B873" s="90">
        <v>872</v>
      </c>
      <c r="C873" s="53" t="s">
        <v>22</v>
      </c>
      <c r="D873" s="54" t="s">
        <v>162</v>
      </c>
      <c r="E873" s="55">
        <v>44927</v>
      </c>
      <c r="F873" s="56">
        <v>1.9</v>
      </c>
      <c r="G873" s="59">
        <v>3</v>
      </c>
      <c r="H873" s="63" t="s">
        <v>98</v>
      </c>
      <c r="I873" s="56">
        <v>1.4</v>
      </c>
      <c r="J873" s="63" t="s">
        <v>104</v>
      </c>
      <c r="K873" s="67">
        <v>1.6</v>
      </c>
      <c r="L873" s="155">
        <v>10</v>
      </c>
      <c r="M8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3" s="89" t="str">
        <f>CONCATENATE("F","$",Таблица_основная[[#This Row],[Первая строка массива]])</f>
        <v>F$1190</v>
      </c>
      <c r="O87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873" s="90">
        <v>1190</v>
      </c>
      <c r="Q873" s="90">
        <f>Таблица_основная[[#This Row],[Первая строка массива]]+43</f>
        <v>1233</v>
      </c>
    </row>
    <row r="874" spans="1:17" ht="15.75" x14ac:dyDescent="0.25">
      <c r="A874" s="90">
        <v>947</v>
      </c>
      <c r="B874" s="90">
        <v>873</v>
      </c>
      <c r="C874" s="53" t="s">
        <v>22</v>
      </c>
      <c r="D874" s="54" t="s">
        <v>83</v>
      </c>
      <c r="E874" s="55">
        <v>44927</v>
      </c>
      <c r="F874" s="149">
        <v>0</v>
      </c>
      <c r="G874" s="96">
        <v>6</v>
      </c>
      <c r="H874" s="63" t="s">
        <v>98</v>
      </c>
      <c r="I874" s="149">
        <v>1.1000000000000001</v>
      </c>
      <c r="J874" s="63" t="s">
        <v>104</v>
      </c>
      <c r="K874" s="67">
        <v>32.1</v>
      </c>
      <c r="L874" s="155">
        <v>10</v>
      </c>
      <c r="M8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874" s="89" t="str">
        <f>CONCATENATE("F","$",Таблица_основная[[#This Row],[Первая строка массива]])</f>
        <v>F$926</v>
      </c>
      <c r="O87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874" s="90">
        <v>926</v>
      </c>
      <c r="Q874" s="90">
        <f>Таблица_основная[[#This Row],[Первая строка массива]]+43</f>
        <v>969</v>
      </c>
    </row>
    <row r="875" spans="1:17" ht="15.75" x14ac:dyDescent="0.25">
      <c r="A875" s="90">
        <v>1035</v>
      </c>
      <c r="B875" s="90">
        <v>874</v>
      </c>
      <c r="C875" s="53" t="s">
        <v>22</v>
      </c>
      <c r="D875" s="54" t="s">
        <v>163</v>
      </c>
      <c r="E875" s="55">
        <v>44927</v>
      </c>
      <c r="F875" s="151">
        <v>100</v>
      </c>
      <c r="G875" s="96">
        <v>1</v>
      </c>
      <c r="H875" s="63" t="s">
        <v>98</v>
      </c>
      <c r="I875" s="151">
        <v>99.5</v>
      </c>
      <c r="J875" s="63" t="s">
        <v>104</v>
      </c>
      <c r="K875" s="67" t="s">
        <v>178</v>
      </c>
      <c r="L875" s="155">
        <v>10</v>
      </c>
      <c r="M87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875" s="89" t="str">
        <f>CONCATENATE("F","$",Таблица_основная[[#This Row],[Первая строка массива]])</f>
        <v>F$1014</v>
      </c>
      <c r="O87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875" s="90">
        <v>1014</v>
      </c>
      <c r="Q875" s="90">
        <f>Таблица_основная[[#This Row],[Первая строка массива]]+43</f>
        <v>1057</v>
      </c>
    </row>
    <row r="876" spans="1:17" ht="15.75" x14ac:dyDescent="0.25">
      <c r="A876" s="90">
        <v>244</v>
      </c>
      <c r="B876" s="90">
        <v>875</v>
      </c>
      <c r="C876" s="53" t="s">
        <v>23</v>
      </c>
      <c r="D876" s="54" t="s">
        <v>155</v>
      </c>
      <c r="E876" s="55">
        <v>44562</v>
      </c>
      <c r="F876" s="56">
        <v>19</v>
      </c>
      <c r="G876" s="59">
        <v>14</v>
      </c>
      <c r="H876" s="63" t="s">
        <v>97</v>
      </c>
      <c r="I876" s="56">
        <v>24.3</v>
      </c>
      <c r="J876" s="63" t="s">
        <v>103</v>
      </c>
      <c r="K876" s="72">
        <v>235.1</v>
      </c>
      <c r="L876" s="154">
        <v>20</v>
      </c>
      <c r="M87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6" s="89" t="str">
        <f>CONCATENATE("F","$",Таблица_основная[[#This Row],[Первая строка массива]])</f>
        <v>F$222</v>
      </c>
      <c r="O87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876" s="90">
        <v>222</v>
      </c>
      <c r="Q876" s="90">
        <f>Таблица_основная[[#This Row],[Первая строка массива]]+43</f>
        <v>265</v>
      </c>
    </row>
    <row r="877" spans="1:17" ht="15.75" x14ac:dyDescent="0.25">
      <c r="A877" s="90">
        <v>772</v>
      </c>
      <c r="B877" s="90">
        <v>876</v>
      </c>
      <c r="C877" s="53" t="s">
        <v>23</v>
      </c>
      <c r="D877" s="59" t="s">
        <v>164</v>
      </c>
      <c r="E877" s="55">
        <v>44562</v>
      </c>
      <c r="F877" s="59">
        <v>99715.000000000015</v>
      </c>
      <c r="G877" s="59">
        <v>18</v>
      </c>
      <c r="H877" s="63" t="s">
        <v>97</v>
      </c>
      <c r="I877" s="59">
        <v>116149</v>
      </c>
      <c r="J877" s="63" t="s">
        <v>103</v>
      </c>
      <c r="K877" s="73">
        <v>1712442.1</v>
      </c>
      <c r="L877" s="154">
        <v>20</v>
      </c>
      <c r="M87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7" s="89" t="str">
        <f>CONCATENATE("F","$",Таблица_основная[[#This Row],[Первая строка массива]])</f>
        <v>F$750</v>
      </c>
      <c r="O87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877" s="90">
        <v>750</v>
      </c>
      <c r="Q877" s="90">
        <f>Таблица_основная[[#This Row],[Первая строка массива]]+43</f>
        <v>793</v>
      </c>
    </row>
    <row r="878" spans="1:17" ht="15.75" x14ac:dyDescent="0.25">
      <c r="A878" s="90">
        <v>288</v>
      </c>
      <c r="B878" s="90">
        <v>877</v>
      </c>
      <c r="C878" s="53" t="s">
        <v>23</v>
      </c>
      <c r="D878" s="59" t="s">
        <v>156</v>
      </c>
      <c r="E878" s="55">
        <v>44562</v>
      </c>
      <c r="F878" s="146">
        <v>0.2</v>
      </c>
      <c r="G878" s="59">
        <v>3</v>
      </c>
      <c r="H878" s="63" t="s">
        <v>97</v>
      </c>
      <c r="I878" s="146">
        <v>0.2</v>
      </c>
      <c r="J878" s="63" t="s">
        <v>103</v>
      </c>
      <c r="K878" s="67">
        <v>2E-3</v>
      </c>
      <c r="L878" s="155">
        <v>20</v>
      </c>
      <c r="M8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878" s="89" t="str">
        <f>CONCATENATE("F","$",Таблица_основная[[#This Row],[Первая строка массива]])</f>
        <v>F$266</v>
      </c>
      <c r="O87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878" s="90">
        <v>266</v>
      </c>
      <c r="Q878" s="90">
        <f>Таблица_основная[[#This Row],[Первая строка массива]]+43</f>
        <v>309</v>
      </c>
    </row>
    <row r="879" spans="1:17" ht="15.75" x14ac:dyDescent="0.25">
      <c r="A879" s="90">
        <v>24</v>
      </c>
      <c r="B879" s="90">
        <v>878</v>
      </c>
      <c r="C879" s="53" t="s">
        <v>23</v>
      </c>
      <c r="D879" s="59" t="s">
        <v>165</v>
      </c>
      <c r="E879" s="55">
        <v>44562</v>
      </c>
      <c r="F879" s="59">
        <v>68</v>
      </c>
      <c r="G879" s="59">
        <v>26</v>
      </c>
      <c r="H879" s="63" t="s">
        <v>97</v>
      </c>
      <c r="I879" s="59">
        <v>154.69999999999999</v>
      </c>
      <c r="J879" s="63" t="s">
        <v>103</v>
      </c>
      <c r="K879" s="74">
        <v>2237.9</v>
      </c>
      <c r="L879" s="154">
        <v>20</v>
      </c>
      <c r="M87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79" s="89" t="str">
        <f>CONCATENATE("F","$",Таблица_основная[[#This Row],[Первая строка массива]])</f>
        <v>F$2</v>
      </c>
      <c r="O87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879" s="90">
        <v>2</v>
      </c>
      <c r="Q879" s="90">
        <f>Таблица_основная[[#This Row],[Первая строка массива]]+43</f>
        <v>45</v>
      </c>
    </row>
    <row r="880" spans="1:17" ht="15.75" x14ac:dyDescent="0.25">
      <c r="A880" s="90">
        <v>816</v>
      </c>
      <c r="B880" s="90">
        <v>879</v>
      </c>
      <c r="C880" s="53" t="s">
        <v>23</v>
      </c>
      <c r="D880" s="59" t="s">
        <v>166</v>
      </c>
      <c r="E880" s="55">
        <v>44562</v>
      </c>
      <c r="F880" s="59">
        <v>1272</v>
      </c>
      <c r="G880" s="59">
        <v>25</v>
      </c>
      <c r="H880" s="63" t="s">
        <v>97</v>
      </c>
      <c r="I880" s="59">
        <v>3901.3</v>
      </c>
      <c r="J880" s="63" t="s">
        <v>103</v>
      </c>
      <c r="K880" s="74">
        <v>44096.6</v>
      </c>
      <c r="L880" s="154">
        <v>20</v>
      </c>
      <c r="M88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0" s="89" t="str">
        <f>CONCATENATE("F","$",Таблица_основная[[#This Row],[Первая строка массива]])</f>
        <v>F$794</v>
      </c>
      <c r="O88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880" s="90">
        <v>794</v>
      </c>
      <c r="Q880" s="90">
        <f>Таблица_основная[[#This Row],[Первая строка массива]]+43</f>
        <v>837</v>
      </c>
    </row>
    <row r="881" spans="1:17" ht="15.75" x14ac:dyDescent="0.25">
      <c r="A881" s="90">
        <v>68</v>
      </c>
      <c r="B881" s="90">
        <v>880</v>
      </c>
      <c r="C881" s="53" t="s">
        <v>23</v>
      </c>
      <c r="D881" s="59" t="s">
        <v>157</v>
      </c>
      <c r="E881" s="55">
        <v>44562</v>
      </c>
      <c r="F881" s="59">
        <v>1359</v>
      </c>
      <c r="G881" s="59">
        <v>25</v>
      </c>
      <c r="H881" s="63" t="s">
        <v>97</v>
      </c>
      <c r="I881" s="59">
        <v>4080.4</v>
      </c>
      <c r="J881" s="63" t="s">
        <v>103</v>
      </c>
      <c r="K881" s="68">
        <v>46569.599999999999</v>
      </c>
      <c r="L881" s="155">
        <v>20</v>
      </c>
      <c r="M8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1" s="89" t="str">
        <f>CONCATENATE("F","$",Таблица_основная[[#This Row],[Первая строка массива]])</f>
        <v>F$46</v>
      </c>
      <c r="O88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881" s="90">
        <v>46</v>
      </c>
      <c r="Q881" s="90">
        <f>Таблица_основная[[#This Row],[Первая строка массива]]+43</f>
        <v>89</v>
      </c>
    </row>
    <row r="882" spans="1:17" ht="15.75" x14ac:dyDescent="0.25">
      <c r="A882" s="90">
        <v>420</v>
      </c>
      <c r="B882" s="90">
        <v>881</v>
      </c>
      <c r="C882" s="53" t="s">
        <v>23</v>
      </c>
      <c r="D882" s="54" t="s">
        <v>71</v>
      </c>
      <c r="E882" s="55">
        <v>44562</v>
      </c>
      <c r="F882" s="146">
        <v>13.6</v>
      </c>
      <c r="G882" s="59">
        <v>31</v>
      </c>
      <c r="H882" s="63" t="s">
        <v>97</v>
      </c>
      <c r="I882" s="146">
        <v>35.1</v>
      </c>
      <c r="J882" s="63" t="s">
        <v>103</v>
      </c>
      <c r="K882" s="67">
        <v>27.2</v>
      </c>
      <c r="L882" s="155">
        <v>20</v>
      </c>
      <c r="M8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2" s="89" t="str">
        <f>CONCATENATE("F","$",Таблица_основная[[#This Row],[Первая строка массива]])</f>
        <v>F$398</v>
      </c>
      <c r="O88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882" s="90">
        <v>398</v>
      </c>
      <c r="Q882" s="90">
        <f>Таблица_основная[[#This Row],[Первая строка массива]]+43</f>
        <v>441</v>
      </c>
    </row>
    <row r="883" spans="1:17" ht="15.75" x14ac:dyDescent="0.25">
      <c r="A883" s="90">
        <v>332</v>
      </c>
      <c r="B883" s="90">
        <v>882</v>
      </c>
      <c r="C883" s="53" t="s">
        <v>23</v>
      </c>
      <c r="D883" s="54" t="s">
        <v>158</v>
      </c>
      <c r="E883" s="55">
        <v>44562</v>
      </c>
      <c r="F883" s="59">
        <v>331</v>
      </c>
      <c r="G883" s="59">
        <v>4</v>
      </c>
      <c r="H883" s="63" t="s">
        <v>97</v>
      </c>
      <c r="I883" s="59">
        <v>225.2</v>
      </c>
      <c r="J883" s="63" t="s">
        <v>103</v>
      </c>
      <c r="K883" s="67">
        <v>2573.6</v>
      </c>
      <c r="L883" s="155">
        <v>20</v>
      </c>
      <c r="M8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3" s="89" t="str">
        <f>CONCATENATE("F","$",Таблица_основная[[#This Row],[Первая строка массива]])</f>
        <v>F$310</v>
      </c>
      <c r="O88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883" s="90">
        <v>310</v>
      </c>
      <c r="Q883" s="90">
        <f>Таблица_основная[[#This Row],[Первая строка массива]]+43</f>
        <v>353</v>
      </c>
    </row>
    <row r="884" spans="1:17" ht="15.75" x14ac:dyDescent="0.25">
      <c r="A884" s="90">
        <v>156</v>
      </c>
      <c r="B884" s="90">
        <v>883</v>
      </c>
      <c r="C884" s="53" t="s">
        <v>23</v>
      </c>
      <c r="D884" s="144" t="s">
        <v>85</v>
      </c>
      <c r="E884" s="55">
        <v>44562</v>
      </c>
      <c r="F884" s="137">
        <v>0.79</v>
      </c>
      <c r="G884" s="90">
        <v>6</v>
      </c>
      <c r="H884" s="63" t="s">
        <v>97</v>
      </c>
      <c r="I884" s="147">
        <v>0</v>
      </c>
      <c r="J884" s="63" t="s">
        <v>103</v>
      </c>
      <c r="K884" s="140" t="s">
        <v>178</v>
      </c>
      <c r="L884" s="156">
        <v>20</v>
      </c>
      <c r="M8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4" s="89" t="str">
        <f>CONCATENATE("F","$",Таблица_основная[[#This Row],[Первая строка массива]])</f>
        <v>F$134</v>
      </c>
      <c r="O88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884" s="90">
        <v>134</v>
      </c>
      <c r="Q884" s="90">
        <f>Таблица_основная[[#This Row],[Первая строка массива]]+43</f>
        <v>177</v>
      </c>
    </row>
    <row r="885" spans="1:17" ht="15.75" x14ac:dyDescent="0.25">
      <c r="A885" s="90">
        <v>552</v>
      </c>
      <c r="B885" s="90">
        <v>884</v>
      </c>
      <c r="C885" s="53" t="s">
        <v>23</v>
      </c>
      <c r="D885" s="144" t="s">
        <v>86</v>
      </c>
      <c r="E885" s="55">
        <v>44562</v>
      </c>
      <c r="F885" s="147">
        <v>23</v>
      </c>
      <c r="G885" s="90">
        <v>13</v>
      </c>
      <c r="H885" s="63" t="s">
        <v>97</v>
      </c>
      <c r="I885" s="150">
        <v>25.4</v>
      </c>
      <c r="J885" s="63" t="s">
        <v>103</v>
      </c>
      <c r="K885" s="67" t="s">
        <v>178</v>
      </c>
      <c r="L885" s="155">
        <v>20</v>
      </c>
      <c r="M8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885" s="89" t="str">
        <f>CONCATENATE("F","$",Таблица_основная[[#This Row],[Первая строка массива]])</f>
        <v>F$530</v>
      </c>
      <c r="O88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885" s="90">
        <v>530</v>
      </c>
      <c r="Q885" s="90">
        <f>Таблица_основная[[#This Row],[Первая строка массива]]+43</f>
        <v>573</v>
      </c>
    </row>
    <row r="886" spans="1:17" ht="15.75" x14ac:dyDescent="0.25">
      <c r="A886" s="90">
        <v>596</v>
      </c>
      <c r="B886" s="90">
        <v>885</v>
      </c>
      <c r="C886" s="53" t="s">
        <v>23</v>
      </c>
      <c r="D886" s="144" t="s">
        <v>159</v>
      </c>
      <c r="E886" s="55">
        <v>44562</v>
      </c>
      <c r="F886" s="147">
        <v>59</v>
      </c>
      <c r="G886" s="90">
        <v>14</v>
      </c>
      <c r="H886" s="63" t="s">
        <v>97</v>
      </c>
      <c r="I886" s="150">
        <v>62.9</v>
      </c>
      <c r="J886" s="63" t="s">
        <v>103</v>
      </c>
      <c r="K886" s="67" t="s">
        <v>178</v>
      </c>
      <c r="L886" s="155">
        <v>20</v>
      </c>
      <c r="M8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6" s="89" t="str">
        <f>CONCATENATE("F","$",Таблица_основная[[#This Row],[Первая строка массива]])</f>
        <v>F$574</v>
      </c>
      <c r="O88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886" s="90">
        <v>574</v>
      </c>
      <c r="Q886" s="90">
        <f>Таблица_основная[[#This Row],[Первая строка массива]]+43</f>
        <v>617</v>
      </c>
    </row>
    <row r="887" spans="1:17" ht="15.75" x14ac:dyDescent="0.25">
      <c r="A887" s="90">
        <v>684</v>
      </c>
      <c r="B887" s="90">
        <v>886</v>
      </c>
      <c r="C887" s="53" t="s">
        <v>23</v>
      </c>
      <c r="D887" s="144" t="s">
        <v>89</v>
      </c>
      <c r="E887" s="55">
        <v>44562</v>
      </c>
      <c r="F887" s="147">
        <v>30</v>
      </c>
      <c r="G887" s="90">
        <v>11</v>
      </c>
      <c r="H887" s="63" t="s">
        <v>97</v>
      </c>
      <c r="I887" s="150">
        <v>32.1</v>
      </c>
      <c r="J887" s="63" t="s">
        <v>103</v>
      </c>
      <c r="K887" s="67">
        <v>35.9</v>
      </c>
      <c r="L887" s="155">
        <v>20</v>
      </c>
      <c r="M8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7" s="89" t="str">
        <f>CONCATENATE("F","$",Таблица_основная[[#This Row],[Первая строка массива]])</f>
        <v>F$662</v>
      </c>
      <c r="O88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887" s="90">
        <v>662</v>
      </c>
      <c r="Q887" s="90">
        <f>Таблица_основная[[#This Row],[Первая строка массива]]+43</f>
        <v>705</v>
      </c>
    </row>
    <row r="888" spans="1:17" ht="15.75" x14ac:dyDescent="0.25">
      <c r="A888" s="90">
        <v>640</v>
      </c>
      <c r="B888" s="90">
        <v>887</v>
      </c>
      <c r="C888" s="53" t="s">
        <v>23</v>
      </c>
      <c r="D888" s="144" t="s">
        <v>90</v>
      </c>
      <c r="E888" s="55">
        <v>44562</v>
      </c>
      <c r="F888" s="147">
        <v>6</v>
      </c>
      <c r="G888" s="90">
        <v>18</v>
      </c>
      <c r="H888" s="63" t="s">
        <v>97</v>
      </c>
      <c r="I888" s="150">
        <v>13.7</v>
      </c>
      <c r="J888" s="63" t="s">
        <v>103</v>
      </c>
      <c r="K888" s="67">
        <v>42.8</v>
      </c>
      <c r="L888" s="155">
        <v>20</v>
      </c>
      <c r="M8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88" s="89" t="str">
        <f>CONCATENATE("F","$",Таблица_основная[[#This Row],[Первая строка массива]])</f>
        <v>F$618</v>
      </c>
      <c r="O88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888" s="90">
        <v>618</v>
      </c>
      <c r="Q888" s="90">
        <f>Таблица_основная[[#This Row],[Первая строка массива]]+43</f>
        <v>661</v>
      </c>
    </row>
    <row r="889" spans="1:17" ht="15.75" x14ac:dyDescent="0.25">
      <c r="A889" s="90">
        <v>728</v>
      </c>
      <c r="B889" s="90">
        <v>888</v>
      </c>
      <c r="C889" s="53" t="s">
        <v>23</v>
      </c>
      <c r="D889" s="144" t="s">
        <v>160</v>
      </c>
      <c r="E889" s="55">
        <v>44562</v>
      </c>
      <c r="F889" s="147">
        <v>0.1</v>
      </c>
      <c r="G889" s="90">
        <v>8</v>
      </c>
      <c r="H889" s="63" t="s">
        <v>97</v>
      </c>
      <c r="I889" s="150">
        <v>0</v>
      </c>
      <c r="J889" s="63" t="s">
        <v>103</v>
      </c>
      <c r="K889" s="140" t="s">
        <v>178</v>
      </c>
      <c r="L889" s="156">
        <v>20</v>
      </c>
      <c r="M8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89" s="89" t="str">
        <f>CONCATENATE("F","$",Таблица_основная[[#This Row],[Первая строка массива]])</f>
        <v>F$706</v>
      </c>
      <c r="O88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889" s="90">
        <v>706</v>
      </c>
      <c r="Q889" s="90">
        <f>Таблица_основная[[#This Row],[Первая строка массива]]+43</f>
        <v>749</v>
      </c>
    </row>
    <row r="890" spans="1:17" ht="15.75" x14ac:dyDescent="0.25">
      <c r="A890" s="90">
        <v>464</v>
      </c>
      <c r="B890" s="90">
        <v>889</v>
      </c>
      <c r="C890" s="53" t="s">
        <v>23</v>
      </c>
      <c r="D890" s="144" t="s">
        <v>161</v>
      </c>
      <c r="E890" s="55">
        <v>44562</v>
      </c>
      <c r="F890" s="148">
        <v>0.2</v>
      </c>
      <c r="G890" s="90">
        <v>4</v>
      </c>
      <c r="H890" s="63" t="s">
        <v>97</v>
      </c>
      <c r="I890" s="150">
        <v>0.2</v>
      </c>
      <c r="J890" s="63" t="s">
        <v>103</v>
      </c>
      <c r="K890" s="67" t="s">
        <v>178</v>
      </c>
      <c r="L890" s="155">
        <v>20</v>
      </c>
      <c r="M8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890" s="89" t="str">
        <f>CONCATENATE("F","$",Таблица_основная[[#This Row],[Первая строка массива]])</f>
        <v>F$442</v>
      </c>
      <c r="O89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890" s="90">
        <v>442</v>
      </c>
      <c r="Q890" s="90">
        <f>Таблица_основная[[#This Row],[Первая строка массива]]+43</f>
        <v>485</v>
      </c>
    </row>
    <row r="891" spans="1:17" ht="15.75" x14ac:dyDescent="0.25">
      <c r="A891" s="90">
        <v>508</v>
      </c>
      <c r="B891" s="90">
        <v>890</v>
      </c>
      <c r="C891" s="53" t="s">
        <v>23</v>
      </c>
      <c r="D891" s="144" t="s">
        <v>94</v>
      </c>
      <c r="E891" s="55">
        <v>44562</v>
      </c>
      <c r="F891" s="148">
        <v>1.1000000000000001</v>
      </c>
      <c r="G891" s="90">
        <v>7</v>
      </c>
      <c r="H891" s="63" t="s">
        <v>97</v>
      </c>
      <c r="I891" s="148">
        <v>0.6</v>
      </c>
      <c r="J891" s="63" t="s">
        <v>103</v>
      </c>
      <c r="K891" s="67">
        <v>0.2</v>
      </c>
      <c r="L891" s="155">
        <v>20</v>
      </c>
      <c r="M8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1" s="89" t="str">
        <f>CONCATENATE("F","$",Таблица_основная[[#This Row],[Первая строка массива]])</f>
        <v>F$486</v>
      </c>
      <c r="O89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891" s="90">
        <v>486</v>
      </c>
      <c r="Q891" s="90">
        <f>Таблица_основная[[#This Row],[Первая строка массива]]+43</f>
        <v>529</v>
      </c>
    </row>
    <row r="892" spans="1:17" ht="15.75" x14ac:dyDescent="0.25">
      <c r="A892" s="90">
        <v>376</v>
      </c>
      <c r="B892" s="90">
        <v>891</v>
      </c>
      <c r="C892" s="53" t="s">
        <v>23</v>
      </c>
      <c r="D892" s="59" t="s">
        <v>162</v>
      </c>
      <c r="E892" s="55">
        <v>44562</v>
      </c>
      <c r="F892" s="146">
        <v>3.3</v>
      </c>
      <c r="G892" s="59">
        <v>1</v>
      </c>
      <c r="H892" s="63" t="s">
        <v>97</v>
      </c>
      <c r="I892" s="59">
        <v>1.9</v>
      </c>
      <c r="J892" s="63" t="s">
        <v>103</v>
      </c>
      <c r="K892" s="67">
        <v>1.5</v>
      </c>
      <c r="L892" s="155">
        <v>20</v>
      </c>
      <c r="M8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2" s="89" t="str">
        <f>CONCATENATE("F","$",Таблица_основная[[#This Row],[Первая строка массива]])</f>
        <v>F$354</v>
      </c>
      <c r="O89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892" s="90">
        <v>354</v>
      </c>
      <c r="Q892" s="90">
        <f>Таблица_основная[[#This Row],[Первая строка массива]]+43</f>
        <v>397</v>
      </c>
    </row>
    <row r="893" spans="1:17" ht="15.75" x14ac:dyDescent="0.25">
      <c r="A893" s="90">
        <v>112</v>
      </c>
      <c r="B893" s="90">
        <v>892</v>
      </c>
      <c r="C893" s="53" t="s">
        <v>23</v>
      </c>
      <c r="D893" s="59" t="s">
        <v>83</v>
      </c>
      <c r="E893" s="55">
        <v>44562</v>
      </c>
      <c r="F893" s="92">
        <v>0</v>
      </c>
      <c r="G893" s="96">
        <v>6</v>
      </c>
      <c r="H893" s="63" t="s">
        <v>97</v>
      </c>
      <c r="I893" s="92">
        <v>1.1000000000000001</v>
      </c>
      <c r="J893" s="63" t="s">
        <v>103</v>
      </c>
      <c r="K893" s="67">
        <v>30.3</v>
      </c>
      <c r="L893" s="155">
        <v>20</v>
      </c>
      <c r="M89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893" s="89" t="str">
        <f>CONCATENATE("F","$",Таблица_основная[[#This Row],[Первая строка массива]])</f>
        <v>F$90</v>
      </c>
      <c r="O89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893" s="90">
        <v>90</v>
      </c>
      <c r="Q893" s="90">
        <f>Таблица_основная[[#This Row],[Первая строка массива]]+43</f>
        <v>133</v>
      </c>
    </row>
    <row r="894" spans="1:17" ht="15.75" x14ac:dyDescent="0.25">
      <c r="A894" s="90">
        <v>200</v>
      </c>
      <c r="B894" s="90">
        <v>893</v>
      </c>
      <c r="C894" s="53" t="s">
        <v>23</v>
      </c>
      <c r="D894" s="59" t="s">
        <v>163</v>
      </c>
      <c r="E894" s="55">
        <v>44562</v>
      </c>
      <c r="F894" s="94">
        <v>100</v>
      </c>
      <c r="G894" s="96">
        <v>1</v>
      </c>
      <c r="H894" s="63" t="s">
        <v>97</v>
      </c>
      <c r="I894" s="94">
        <v>99.2</v>
      </c>
      <c r="J894" s="63" t="s">
        <v>103</v>
      </c>
      <c r="K894" s="67" t="s">
        <v>178</v>
      </c>
      <c r="L894" s="155">
        <v>20</v>
      </c>
      <c r="M8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894" s="89" t="str">
        <f>CONCATENATE("F","$",Таблица_основная[[#This Row],[Первая строка массива]])</f>
        <v>F$178</v>
      </c>
      <c r="O89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894" s="90">
        <v>178</v>
      </c>
      <c r="Q894" s="90">
        <f>Таблица_основная[[#This Row],[Первая строка массива]]+43</f>
        <v>221</v>
      </c>
    </row>
    <row r="895" spans="1:17" ht="15.75" x14ac:dyDescent="0.25">
      <c r="A895" s="90">
        <v>1080</v>
      </c>
      <c r="B895" s="90">
        <v>894</v>
      </c>
      <c r="C895" s="53" t="s">
        <v>23</v>
      </c>
      <c r="D895" s="59" t="s">
        <v>155</v>
      </c>
      <c r="E895" s="55">
        <v>44927</v>
      </c>
      <c r="F895" s="59">
        <v>19</v>
      </c>
      <c r="G895" s="59">
        <v>13</v>
      </c>
      <c r="H895" s="63" t="s">
        <v>98</v>
      </c>
      <c r="I895" s="59">
        <v>24</v>
      </c>
      <c r="J895" s="63" t="s">
        <v>104</v>
      </c>
      <c r="K895" s="69">
        <v>209.5</v>
      </c>
      <c r="L895" s="154">
        <v>19</v>
      </c>
      <c r="M89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5" s="89" t="str">
        <f>CONCATENATE("F","$",Таблица_основная[[#This Row],[Первая строка массива]])</f>
        <v>F$1058</v>
      </c>
      <c r="O89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895" s="90">
        <v>1058</v>
      </c>
      <c r="Q895" s="90">
        <f>Таблица_основная[[#This Row],[Первая строка массива]]+43</f>
        <v>1101</v>
      </c>
    </row>
    <row r="896" spans="1:17" ht="15.75" x14ac:dyDescent="0.25">
      <c r="A896" s="90">
        <v>1608</v>
      </c>
      <c r="B896" s="90">
        <v>895</v>
      </c>
      <c r="C896" s="53" t="s">
        <v>23</v>
      </c>
      <c r="D896" s="59" t="s">
        <v>164</v>
      </c>
      <c r="E896" s="55">
        <v>44927</v>
      </c>
      <c r="F896" s="59">
        <v>100834</v>
      </c>
      <c r="G896" s="59">
        <v>20</v>
      </c>
      <c r="H896" s="63" t="s">
        <v>98</v>
      </c>
      <c r="I896" s="59">
        <v>131655.9</v>
      </c>
      <c r="J896" s="63" t="s">
        <v>104</v>
      </c>
      <c r="K896" s="71">
        <v>1645476.7</v>
      </c>
      <c r="L896" s="155">
        <v>19</v>
      </c>
      <c r="M89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6" s="89" t="str">
        <f>CONCATENATE("F","$",Таблица_основная[[#This Row],[Первая строка массива]])</f>
        <v>F$1586</v>
      </c>
      <c r="O89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896" s="90">
        <v>1586</v>
      </c>
      <c r="Q896" s="90">
        <f>Таблица_основная[[#This Row],[Первая строка массива]]+43</f>
        <v>1629</v>
      </c>
    </row>
    <row r="897" spans="1:17" ht="15.75" x14ac:dyDescent="0.25">
      <c r="A897" s="90">
        <v>1124</v>
      </c>
      <c r="B897" s="90">
        <v>896</v>
      </c>
      <c r="C897" s="53" t="s">
        <v>23</v>
      </c>
      <c r="D897" s="59" t="s">
        <v>156</v>
      </c>
      <c r="E897" s="55">
        <v>44927</v>
      </c>
      <c r="F897" s="146">
        <v>0.2</v>
      </c>
      <c r="G897" s="59">
        <v>3</v>
      </c>
      <c r="H897" s="63" t="s">
        <v>98</v>
      </c>
      <c r="I897" s="146">
        <v>0.2</v>
      </c>
      <c r="J897" s="63" t="s">
        <v>104</v>
      </c>
      <c r="K897" s="66">
        <v>1E-3</v>
      </c>
      <c r="L897" s="154">
        <v>19</v>
      </c>
      <c r="M89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897" s="89" t="str">
        <f>CONCATENATE("F","$",Таблица_основная[[#This Row],[Первая строка массива]])</f>
        <v>F$1102</v>
      </c>
      <c r="O89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897" s="90">
        <v>1102</v>
      </c>
      <c r="Q897" s="90">
        <f>Таблица_основная[[#This Row],[Первая строка массива]]+43</f>
        <v>1145</v>
      </c>
    </row>
    <row r="898" spans="1:17" ht="15.75" x14ac:dyDescent="0.25">
      <c r="A898" s="90">
        <v>860</v>
      </c>
      <c r="B898" s="90">
        <v>897</v>
      </c>
      <c r="C898" s="53" t="s">
        <v>23</v>
      </c>
      <c r="D898" s="59" t="s">
        <v>165</v>
      </c>
      <c r="E898" s="55">
        <v>44927</v>
      </c>
      <c r="F898" s="59">
        <v>66</v>
      </c>
      <c r="G898" s="59">
        <v>23</v>
      </c>
      <c r="H898" s="63" t="s">
        <v>98</v>
      </c>
      <c r="I898" s="59">
        <v>147.19999999999999</v>
      </c>
      <c r="J898" s="63" t="s">
        <v>104</v>
      </c>
      <c r="K898" s="70">
        <v>2015</v>
      </c>
      <c r="L898" s="154">
        <v>19</v>
      </c>
      <c r="M89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8" s="89" t="str">
        <f>CONCATENATE("F","$",Таблица_основная[[#This Row],[Первая строка массива]])</f>
        <v>F$838</v>
      </c>
      <c r="O89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898" s="90">
        <v>838</v>
      </c>
      <c r="Q898" s="90">
        <f>Таблица_основная[[#This Row],[Первая строка массива]]+43</f>
        <v>881</v>
      </c>
    </row>
    <row r="899" spans="1:17" ht="15.75" x14ac:dyDescent="0.25">
      <c r="A899" s="90">
        <v>1652</v>
      </c>
      <c r="B899" s="90">
        <v>898</v>
      </c>
      <c r="C899" s="53" t="s">
        <v>23</v>
      </c>
      <c r="D899" s="59" t="s">
        <v>166</v>
      </c>
      <c r="E899" s="55">
        <v>44927</v>
      </c>
      <c r="F899" s="59">
        <v>1450</v>
      </c>
      <c r="G899" s="59">
        <v>25</v>
      </c>
      <c r="H899" s="63" t="s">
        <v>98</v>
      </c>
      <c r="I899" s="59">
        <v>4235.8999999999996</v>
      </c>
      <c r="J899" s="63" t="s">
        <v>104</v>
      </c>
      <c r="K899" s="70">
        <v>45809.4</v>
      </c>
      <c r="L899" s="154">
        <v>19</v>
      </c>
      <c r="M89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899" s="89" t="str">
        <f>CONCATENATE("F","$",Таблица_основная[[#This Row],[Первая строка массива]])</f>
        <v>F$1630</v>
      </c>
      <c r="O89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899" s="90">
        <v>1630</v>
      </c>
      <c r="Q899" s="90">
        <f>Таблица_основная[[#This Row],[Первая строка массива]]+43</f>
        <v>1673</v>
      </c>
    </row>
    <row r="900" spans="1:17" ht="15.75" x14ac:dyDescent="0.25">
      <c r="A900" s="90">
        <v>904</v>
      </c>
      <c r="B900" s="90">
        <v>899</v>
      </c>
      <c r="C900" s="53" t="s">
        <v>23</v>
      </c>
      <c r="D900" s="59" t="s">
        <v>157</v>
      </c>
      <c r="E900" s="55">
        <v>44927</v>
      </c>
      <c r="F900" s="59">
        <v>1535</v>
      </c>
      <c r="G900" s="59">
        <v>25</v>
      </c>
      <c r="H900" s="63" t="s">
        <v>98</v>
      </c>
      <c r="I900" s="59">
        <v>4407.1000000000004</v>
      </c>
      <c r="J900" s="63" t="s">
        <v>104</v>
      </c>
      <c r="K900" s="67">
        <v>48033.8</v>
      </c>
      <c r="L900" s="155">
        <v>19</v>
      </c>
      <c r="M9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N900" s="89" t="str">
        <f>CONCATENATE("F","$",Таблица_основная[[#This Row],[Первая строка массива]])</f>
        <v>F$882</v>
      </c>
      <c r="O90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900" s="90">
        <v>882</v>
      </c>
      <c r="Q900" s="90">
        <f>Таблица_основная[[#This Row],[Первая строка массива]]+43</f>
        <v>925</v>
      </c>
    </row>
    <row r="901" spans="1:17" ht="15.75" x14ac:dyDescent="0.25">
      <c r="A901" s="90">
        <v>1256</v>
      </c>
      <c r="B901" s="90">
        <v>900</v>
      </c>
      <c r="C901" s="53" t="s">
        <v>23</v>
      </c>
      <c r="D901" s="59" t="s">
        <v>71</v>
      </c>
      <c r="E901" s="55">
        <v>44927</v>
      </c>
      <c r="F901" s="146">
        <v>15.2</v>
      </c>
      <c r="G901" s="59">
        <v>32</v>
      </c>
      <c r="H901" s="63" t="s">
        <v>98</v>
      </c>
      <c r="I901" s="146">
        <v>33.5</v>
      </c>
      <c r="J901" s="63" t="s">
        <v>104</v>
      </c>
      <c r="K901" s="67">
        <v>29.2</v>
      </c>
      <c r="L901" s="155">
        <v>19</v>
      </c>
      <c r="M9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1" s="89" t="str">
        <f>CONCATENATE("F","$",Таблица_основная[[#This Row],[Первая строка массива]])</f>
        <v>F$1234</v>
      </c>
      <c r="O90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901" s="90">
        <v>1234</v>
      </c>
      <c r="Q901" s="90">
        <f>Таблица_основная[[#This Row],[Первая строка массива]]+43</f>
        <v>1277</v>
      </c>
    </row>
    <row r="902" spans="1:17" ht="15.75" x14ac:dyDescent="0.25">
      <c r="A902" s="90">
        <v>1168</v>
      </c>
      <c r="B902" s="90">
        <v>901</v>
      </c>
      <c r="C902" s="53" t="s">
        <v>23</v>
      </c>
      <c r="D902" s="54" t="s">
        <v>158</v>
      </c>
      <c r="E902" s="55">
        <v>44927</v>
      </c>
      <c r="F902" s="56">
        <v>205</v>
      </c>
      <c r="G902" s="59">
        <v>11</v>
      </c>
      <c r="H902" s="63" t="s">
        <v>98</v>
      </c>
      <c r="I902" s="59">
        <v>183.4</v>
      </c>
      <c r="J902" s="63" t="s">
        <v>104</v>
      </c>
      <c r="K902" s="67">
        <v>2563.9</v>
      </c>
      <c r="L902" s="155">
        <v>19</v>
      </c>
      <c r="M9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2" s="89" t="str">
        <f>CONCATENATE("F","$",Таблица_основная[[#This Row],[Первая строка массива]])</f>
        <v>F$1146</v>
      </c>
      <c r="O90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902" s="90">
        <v>1146</v>
      </c>
      <c r="Q902" s="90">
        <f>Таблица_основная[[#This Row],[Первая строка массива]]+43</f>
        <v>1189</v>
      </c>
    </row>
    <row r="903" spans="1:17" ht="15.75" x14ac:dyDescent="0.25">
      <c r="A903" s="90">
        <v>992</v>
      </c>
      <c r="B903" s="90">
        <v>902</v>
      </c>
      <c r="C903" s="53" t="s">
        <v>23</v>
      </c>
      <c r="D903" s="144" t="s">
        <v>85</v>
      </c>
      <c r="E903" s="55">
        <v>44927</v>
      </c>
      <c r="F903" s="93">
        <v>0.81</v>
      </c>
      <c r="G903" s="90">
        <v>4</v>
      </c>
      <c r="H903" s="63" t="s">
        <v>98</v>
      </c>
      <c r="I903" s="137">
        <v>0</v>
      </c>
      <c r="J903" s="63" t="s">
        <v>104</v>
      </c>
      <c r="K903" s="140" t="s">
        <v>178</v>
      </c>
      <c r="L903" s="156">
        <v>19</v>
      </c>
      <c r="M9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3" s="89" t="str">
        <f>CONCATENATE("F","$",Таблица_основная[[#This Row],[Первая строка массива]])</f>
        <v>F$970</v>
      </c>
      <c r="O90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903" s="90">
        <v>970</v>
      </c>
      <c r="Q903" s="90">
        <f>Таблица_основная[[#This Row],[Первая строка массива]]+43</f>
        <v>1013</v>
      </c>
    </row>
    <row r="904" spans="1:17" ht="15.75" x14ac:dyDescent="0.25">
      <c r="A904" s="90">
        <v>1388</v>
      </c>
      <c r="B904" s="90">
        <v>903</v>
      </c>
      <c r="C904" s="53" t="s">
        <v>23</v>
      </c>
      <c r="D904" s="144" t="s">
        <v>86</v>
      </c>
      <c r="E904" s="55">
        <v>44927</v>
      </c>
      <c r="F904" s="93">
        <v>30</v>
      </c>
      <c r="G904" s="90">
        <v>8</v>
      </c>
      <c r="H904" s="63" t="s">
        <v>98</v>
      </c>
      <c r="I904" s="93">
        <v>28.3</v>
      </c>
      <c r="J904" s="63" t="s">
        <v>104</v>
      </c>
      <c r="K904" s="67" t="s">
        <v>178</v>
      </c>
      <c r="L904" s="155">
        <v>19</v>
      </c>
      <c r="M9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4" s="89" t="str">
        <f>CONCATENATE("F","$",Таблица_основная[[#This Row],[Первая строка массива]])</f>
        <v>F$1366</v>
      </c>
      <c r="O90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904" s="90">
        <v>1366</v>
      </c>
      <c r="Q904" s="90">
        <f>Таблица_основная[[#This Row],[Первая строка массива]]+43</f>
        <v>1409</v>
      </c>
    </row>
    <row r="905" spans="1:17" ht="15.75" x14ac:dyDescent="0.25">
      <c r="A905" s="90">
        <v>1432</v>
      </c>
      <c r="B905" s="90">
        <v>904</v>
      </c>
      <c r="C905" s="53" t="s">
        <v>23</v>
      </c>
      <c r="D905" s="144" t="s">
        <v>159</v>
      </c>
      <c r="E905" s="55">
        <v>44927</v>
      </c>
      <c r="F905" s="93">
        <v>30</v>
      </c>
      <c r="G905" s="90">
        <v>8</v>
      </c>
      <c r="H905" s="63" t="s">
        <v>98</v>
      </c>
      <c r="I905" s="93">
        <v>39.1</v>
      </c>
      <c r="J905" s="63" t="s">
        <v>104</v>
      </c>
      <c r="K905" s="67" t="s">
        <v>178</v>
      </c>
      <c r="L905" s="155">
        <v>19</v>
      </c>
      <c r="M9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5" s="89" t="str">
        <f>CONCATENATE("F","$",Таблица_основная[[#This Row],[Первая строка массива]])</f>
        <v>F$1410</v>
      </c>
      <c r="O90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905" s="90">
        <v>1410</v>
      </c>
      <c r="Q905" s="90">
        <f>Таблица_основная[[#This Row],[Первая строка массива]]+43</f>
        <v>1453</v>
      </c>
    </row>
    <row r="906" spans="1:17" ht="15.75" x14ac:dyDescent="0.25">
      <c r="A906" s="90">
        <v>1520</v>
      </c>
      <c r="B906" s="90">
        <v>905</v>
      </c>
      <c r="C906" s="53" t="s">
        <v>23</v>
      </c>
      <c r="D906" s="144" t="s">
        <v>89</v>
      </c>
      <c r="E906" s="55">
        <v>44927</v>
      </c>
      <c r="F906" s="93">
        <v>30</v>
      </c>
      <c r="G906" s="90">
        <v>22</v>
      </c>
      <c r="H906" s="63" t="s">
        <v>98</v>
      </c>
      <c r="I906" s="93">
        <v>43.2</v>
      </c>
      <c r="J906" s="63" t="s">
        <v>104</v>
      </c>
      <c r="K906" s="67">
        <v>39.299999999999997</v>
      </c>
      <c r="L906" s="155">
        <v>19</v>
      </c>
      <c r="M9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906" s="89" t="str">
        <f>CONCATENATE("F","$",Таблица_основная[[#This Row],[Первая строка массива]])</f>
        <v>F$1498</v>
      </c>
      <c r="O90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906" s="90">
        <v>1498</v>
      </c>
      <c r="Q906" s="90">
        <f>Таблица_основная[[#This Row],[Первая строка массива]]+43</f>
        <v>1541</v>
      </c>
    </row>
    <row r="907" spans="1:17" ht="15.75" x14ac:dyDescent="0.25">
      <c r="A907" s="90">
        <v>1476</v>
      </c>
      <c r="B907" s="90">
        <v>906</v>
      </c>
      <c r="C907" s="53" t="s">
        <v>23</v>
      </c>
      <c r="D907" s="144" t="s">
        <v>90</v>
      </c>
      <c r="E907" s="55">
        <v>44927</v>
      </c>
      <c r="F907" s="93">
        <v>4</v>
      </c>
      <c r="G907" s="90">
        <v>4</v>
      </c>
      <c r="H907" s="63" t="s">
        <v>98</v>
      </c>
      <c r="I907" s="93">
        <v>2.2000000000000002</v>
      </c>
      <c r="J907" s="63" t="s">
        <v>104</v>
      </c>
      <c r="K907" s="67">
        <v>31.5</v>
      </c>
      <c r="L907" s="155">
        <v>19</v>
      </c>
      <c r="M9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7" s="89" t="str">
        <f>CONCATENATE("F","$",Таблица_основная[[#This Row],[Первая строка массива]])</f>
        <v>F$1454</v>
      </c>
      <c r="O90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907" s="90">
        <v>1454</v>
      </c>
      <c r="Q907" s="90">
        <f>Таблица_основная[[#This Row],[Первая строка массива]]+43</f>
        <v>1497</v>
      </c>
    </row>
    <row r="908" spans="1:17" ht="15.75" x14ac:dyDescent="0.25">
      <c r="A908" s="90">
        <v>1564</v>
      </c>
      <c r="B908" s="90">
        <v>907</v>
      </c>
      <c r="C908" s="53" t="s">
        <v>23</v>
      </c>
      <c r="D908" s="144" t="s">
        <v>160</v>
      </c>
      <c r="E908" s="55">
        <v>44927</v>
      </c>
      <c r="F908" s="93">
        <v>0.2</v>
      </c>
      <c r="G908" s="90">
        <v>8</v>
      </c>
      <c r="H908" s="63" t="s">
        <v>98</v>
      </c>
      <c r="I908" s="93">
        <v>0</v>
      </c>
      <c r="J908" s="63" t="s">
        <v>104</v>
      </c>
      <c r="K908" s="140" t="s">
        <v>178</v>
      </c>
      <c r="L908" s="156">
        <v>19</v>
      </c>
      <c r="M9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908" s="89" t="str">
        <f>CONCATENATE("F","$",Таблица_основная[[#This Row],[Первая строка массива]])</f>
        <v>F$1542</v>
      </c>
      <c r="O90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908" s="90">
        <v>1542</v>
      </c>
      <c r="Q908" s="90">
        <f>Таблица_основная[[#This Row],[Первая строка массива]]+43</f>
        <v>1585</v>
      </c>
    </row>
    <row r="909" spans="1:17" ht="15.75" x14ac:dyDescent="0.25">
      <c r="A909" s="90">
        <v>1300</v>
      </c>
      <c r="B909" s="90">
        <v>908</v>
      </c>
      <c r="C909" s="53" t="s">
        <v>23</v>
      </c>
      <c r="D909" s="144" t="s">
        <v>161</v>
      </c>
      <c r="E909" s="55">
        <v>44927</v>
      </c>
      <c r="F909" s="95">
        <v>0.3</v>
      </c>
      <c r="G909" s="90">
        <v>3</v>
      </c>
      <c r="H909" s="63" t="s">
        <v>98</v>
      </c>
      <c r="I909" s="95">
        <v>0.2</v>
      </c>
      <c r="J909" s="63" t="s">
        <v>104</v>
      </c>
      <c r="K909" s="67" t="s">
        <v>178</v>
      </c>
      <c r="L909" s="155">
        <v>19</v>
      </c>
      <c r="M9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09" s="89" t="str">
        <f>CONCATENATE("F","$",Таблица_основная[[#This Row],[Первая строка массива]])</f>
        <v>F$1278</v>
      </c>
      <c r="O90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909" s="90">
        <v>1278</v>
      </c>
      <c r="Q909" s="90">
        <f>Таблица_основная[[#This Row],[Первая строка массива]]+43</f>
        <v>1321</v>
      </c>
    </row>
    <row r="910" spans="1:17" ht="15.75" x14ac:dyDescent="0.25">
      <c r="A910" s="90">
        <v>1344</v>
      </c>
      <c r="B910" s="90">
        <v>909</v>
      </c>
      <c r="C910" s="53" t="s">
        <v>23</v>
      </c>
      <c r="D910" s="144" t="s">
        <v>94</v>
      </c>
      <c r="E910" s="55">
        <v>44927</v>
      </c>
      <c r="F910" s="95">
        <v>0.3</v>
      </c>
      <c r="G910" s="90">
        <v>4</v>
      </c>
      <c r="H910" s="63" t="s">
        <v>98</v>
      </c>
      <c r="I910" s="95">
        <v>0.5</v>
      </c>
      <c r="J910" s="63" t="s">
        <v>104</v>
      </c>
      <c r="K910" s="67">
        <v>0.2</v>
      </c>
      <c r="L910" s="155">
        <v>19</v>
      </c>
      <c r="M9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910" s="89" t="str">
        <f>CONCATENATE("F","$",Таблица_основная[[#This Row],[Первая строка массива]])</f>
        <v>F$1322</v>
      </c>
      <c r="O91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910" s="90">
        <v>1322</v>
      </c>
      <c r="Q910" s="90">
        <f>Таблица_основная[[#This Row],[Первая строка массива]]+43</f>
        <v>1365</v>
      </c>
    </row>
    <row r="911" spans="1:17" ht="15.75" x14ac:dyDescent="0.25">
      <c r="A911" s="90">
        <v>1212</v>
      </c>
      <c r="B911" s="90">
        <v>910</v>
      </c>
      <c r="C911" s="53" t="s">
        <v>23</v>
      </c>
      <c r="D911" s="54" t="s">
        <v>162</v>
      </c>
      <c r="E911" s="55">
        <v>44927</v>
      </c>
      <c r="F911" s="59">
        <v>2</v>
      </c>
      <c r="G911" s="59">
        <v>2</v>
      </c>
      <c r="H911" s="63" t="s">
        <v>98</v>
      </c>
      <c r="I911" s="59">
        <v>1.4</v>
      </c>
      <c r="J911" s="63" t="s">
        <v>104</v>
      </c>
      <c r="K911" s="67">
        <v>1.6</v>
      </c>
      <c r="L911" s="155">
        <v>19</v>
      </c>
      <c r="M9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1" s="89" t="str">
        <f>CONCATENATE("F","$",Таблица_основная[[#This Row],[Первая строка массива]])</f>
        <v>F$1190</v>
      </c>
      <c r="O91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911" s="90">
        <v>1190</v>
      </c>
      <c r="Q911" s="90">
        <f>Таблица_основная[[#This Row],[Первая строка массива]]+43</f>
        <v>1233</v>
      </c>
    </row>
    <row r="912" spans="1:17" ht="15.75" x14ac:dyDescent="0.25">
      <c r="A912" s="90">
        <v>948</v>
      </c>
      <c r="B912" s="90">
        <v>911</v>
      </c>
      <c r="C912" s="53" t="s">
        <v>23</v>
      </c>
      <c r="D912" s="54" t="s">
        <v>83</v>
      </c>
      <c r="E912" s="55">
        <v>44927</v>
      </c>
      <c r="F912" s="92">
        <v>0</v>
      </c>
      <c r="G912" s="96">
        <v>6</v>
      </c>
      <c r="H912" s="63" t="s">
        <v>98</v>
      </c>
      <c r="I912" s="92">
        <v>1.1000000000000001</v>
      </c>
      <c r="J912" s="63" t="s">
        <v>104</v>
      </c>
      <c r="K912" s="67">
        <v>32.1</v>
      </c>
      <c r="L912" s="155">
        <v>19</v>
      </c>
      <c r="M9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912" s="89" t="str">
        <f>CONCATENATE("F","$",Таблица_основная[[#This Row],[Первая строка массива]])</f>
        <v>F$926</v>
      </c>
      <c r="O91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912" s="90">
        <v>926</v>
      </c>
      <c r="Q912" s="90">
        <f>Таблица_основная[[#This Row],[Первая строка массива]]+43</f>
        <v>969</v>
      </c>
    </row>
    <row r="913" spans="1:17" ht="15.75" x14ac:dyDescent="0.25">
      <c r="A913" s="90">
        <v>1036</v>
      </c>
      <c r="B913" s="90">
        <v>912</v>
      </c>
      <c r="C913" s="53" t="s">
        <v>23</v>
      </c>
      <c r="D913" s="54" t="s">
        <v>163</v>
      </c>
      <c r="E913" s="55">
        <v>44927</v>
      </c>
      <c r="F913" s="94">
        <v>100</v>
      </c>
      <c r="G913" s="96">
        <v>1</v>
      </c>
      <c r="H913" s="63" t="s">
        <v>98</v>
      </c>
      <c r="I913" s="94">
        <v>99.5</v>
      </c>
      <c r="J913" s="63" t="s">
        <v>104</v>
      </c>
      <c r="K913" s="67" t="s">
        <v>178</v>
      </c>
      <c r="L913" s="155">
        <v>19</v>
      </c>
      <c r="M9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913" s="89" t="str">
        <f>CONCATENATE("F","$",Таблица_основная[[#This Row],[Первая строка массива]])</f>
        <v>F$1014</v>
      </c>
      <c r="O91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913" s="90">
        <v>1014</v>
      </c>
      <c r="Q913" s="90">
        <f>Таблица_основная[[#This Row],[Первая строка массива]]+43</f>
        <v>1057</v>
      </c>
    </row>
    <row r="914" spans="1:17" ht="15.75" x14ac:dyDescent="0.25">
      <c r="A914" s="90">
        <v>245</v>
      </c>
      <c r="B914" s="90">
        <v>913</v>
      </c>
      <c r="C914" s="53" t="s">
        <v>24</v>
      </c>
      <c r="D914" s="54" t="s">
        <v>155</v>
      </c>
      <c r="E914" s="55">
        <v>44562</v>
      </c>
      <c r="F914" s="59">
        <v>14</v>
      </c>
      <c r="G914" s="59">
        <v>18</v>
      </c>
      <c r="H914" s="63" t="s">
        <v>97</v>
      </c>
      <c r="I914" s="59">
        <v>24.3</v>
      </c>
      <c r="J914" s="63" t="s">
        <v>103</v>
      </c>
      <c r="K914" s="72">
        <v>235.1</v>
      </c>
      <c r="L914" s="154">
        <v>25</v>
      </c>
      <c r="M91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4" s="89" t="str">
        <f>CONCATENATE("F","$",Таблица_основная[[#This Row],[Первая строка массива]])</f>
        <v>F$222</v>
      </c>
      <c r="O91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914" s="90">
        <v>222</v>
      </c>
      <c r="Q914" s="90">
        <f>Таблица_основная[[#This Row],[Первая строка массива]]+43</f>
        <v>265</v>
      </c>
    </row>
    <row r="915" spans="1:17" ht="15.75" x14ac:dyDescent="0.25">
      <c r="A915" s="90">
        <v>773</v>
      </c>
      <c r="B915" s="90">
        <v>914</v>
      </c>
      <c r="C915" s="53" t="s">
        <v>24</v>
      </c>
      <c r="D915" s="54" t="s">
        <v>164</v>
      </c>
      <c r="E915" s="55">
        <v>44562</v>
      </c>
      <c r="F915" s="56">
        <v>64128</v>
      </c>
      <c r="G915" s="59">
        <v>30</v>
      </c>
      <c r="H915" s="63" t="s">
        <v>97</v>
      </c>
      <c r="I915" s="56">
        <v>116149</v>
      </c>
      <c r="J915" s="63" t="s">
        <v>103</v>
      </c>
      <c r="K915" s="73">
        <v>1712442.1</v>
      </c>
      <c r="L915" s="154">
        <v>25</v>
      </c>
      <c r="M91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5" s="89" t="str">
        <f>CONCATENATE("F","$",Таблица_основная[[#This Row],[Первая строка массива]])</f>
        <v>F$750</v>
      </c>
      <c r="O91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915" s="90">
        <v>750</v>
      </c>
      <c r="Q915" s="90">
        <f>Таблица_основная[[#This Row],[Первая строка массива]]+43</f>
        <v>793</v>
      </c>
    </row>
    <row r="916" spans="1:17" ht="15.75" x14ac:dyDescent="0.25">
      <c r="A916" s="90">
        <v>289</v>
      </c>
      <c r="B916" s="90">
        <v>915</v>
      </c>
      <c r="C916" s="53" t="s">
        <v>24</v>
      </c>
      <c r="D916" s="54" t="s">
        <v>156</v>
      </c>
      <c r="E916" s="55">
        <v>44562</v>
      </c>
      <c r="F916" s="57">
        <v>0.2</v>
      </c>
      <c r="G916" s="59">
        <v>3</v>
      </c>
      <c r="H916" s="63" t="s">
        <v>97</v>
      </c>
      <c r="I916" s="57">
        <v>0.2</v>
      </c>
      <c r="J916" s="63" t="s">
        <v>103</v>
      </c>
      <c r="K916" s="67">
        <v>2E-3</v>
      </c>
      <c r="L916" s="155">
        <v>25</v>
      </c>
      <c r="M9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16" s="89" t="str">
        <f>CONCATENATE("F","$",Таблица_основная[[#This Row],[Первая строка массива]])</f>
        <v>F$266</v>
      </c>
      <c r="O91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916" s="90">
        <v>266</v>
      </c>
      <c r="Q916" s="90">
        <f>Таблица_основная[[#This Row],[Первая строка массива]]+43</f>
        <v>309</v>
      </c>
    </row>
    <row r="917" spans="1:17" ht="15.75" x14ac:dyDescent="0.25">
      <c r="A917" s="90">
        <v>25</v>
      </c>
      <c r="B917" s="90">
        <v>916</v>
      </c>
      <c r="C917" s="53" t="s">
        <v>24</v>
      </c>
      <c r="D917" s="54" t="s">
        <v>165</v>
      </c>
      <c r="E917" s="55">
        <v>44562</v>
      </c>
      <c r="F917" s="56">
        <v>89</v>
      </c>
      <c r="G917" s="59">
        <v>20</v>
      </c>
      <c r="H917" s="63" t="s">
        <v>97</v>
      </c>
      <c r="I917" s="56">
        <v>154.69999999999999</v>
      </c>
      <c r="J917" s="63" t="s">
        <v>103</v>
      </c>
      <c r="K917" s="74">
        <v>2237.9</v>
      </c>
      <c r="L917" s="154">
        <v>25</v>
      </c>
      <c r="M91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7" s="89" t="str">
        <f>CONCATENATE("F","$",Таблица_основная[[#This Row],[Первая строка массива]])</f>
        <v>F$2</v>
      </c>
      <c r="O91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917" s="90">
        <v>2</v>
      </c>
      <c r="Q917" s="90">
        <f>Таблица_основная[[#This Row],[Первая строка массива]]+43</f>
        <v>45</v>
      </c>
    </row>
    <row r="918" spans="1:17" ht="15.75" x14ac:dyDescent="0.25">
      <c r="A918" s="90">
        <v>817</v>
      </c>
      <c r="B918" s="90">
        <v>917</v>
      </c>
      <c r="C918" s="53" t="s">
        <v>24</v>
      </c>
      <c r="D918" s="54" t="s">
        <v>166</v>
      </c>
      <c r="E918" s="55">
        <v>44562</v>
      </c>
      <c r="F918" s="56">
        <v>1060</v>
      </c>
      <c r="G918" s="59">
        <v>28</v>
      </c>
      <c r="H918" s="63" t="s">
        <v>97</v>
      </c>
      <c r="I918" s="56">
        <v>3901.3</v>
      </c>
      <c r="J918" s="63" t="s">
        <v>103</v>
      </c>
      <c r="K918" s="74">
        <v>44096.6</v>
      </c>
      <c r="L918" s="154">
        <v>25</v>
      </c>
      <c r="M91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8" s="89" t="str">
        <f>CONCATENATE("F","$",Таблица_основная[[#This Row],[Первая строка массива]])</f>
        <v>F$794</v>
      </c>
      <c r="O91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918" s="90">
        <v>794</v>
      </c>
      <c r="Q918" s="90">
        <f>Таблица_основная[[#This Row],[Первая строка массива]]+43</f>
        <v>837</v>
      </c>
    </row>
    <row r="919" spans="1:17" ht="15.75" x14ac:dyDescent="0.25">
      <c r="A919" s="90">
        <v>69</v>
      </c>
      <c r="B919" s="90">
        <v>918</v>
      </c>
      <c r="C919" s="53" t="s">
        <v>24</v>
      </c>
      <c r="D919" s="54" t="s">
        <v>157</v>
      </c>
      <c r="E919" s="55">
        <v>44562</v>
      </c>
      <c r="F919" s="56">
        <v>1163</v>
      </c>
      <c r="G919" s="59">
        <v>28</v>
      </c>
      <c r="H919" s="63" t="s">
        <v>97</v>
      </c>
      <c r="I919" s="56">
        <v>4080.4</v>
      </c>
      <c r="J919" s="63" t="s">
        <v>103</v>
      </c>
      <c r="K919" s="68">
        <v>46569.599999999999</v>
      </c>
      <c r="L919" s="155">
        <v>25</v>
      </c>
      <c r="M9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19" s="89" t="str">
        <f>CONCATENATE("F","$",Таблица_основная[[#This Row],[Первая строка массива]])</f>
        <v>F$46</v>
      </c>
      <c r="O91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919" s="90">
        <v>46</v>
      </c>
      <c r="Q919" s="90">
        <f>Таблица_основная[[#This Row],[Первая строка массива]]+43</f>
        <v>89</v>
      </c>
    </row>
    <row r="920" spans="1:17" ht="15.75" x14ac:dyDescent="0.25">
      <c r="A920" s="90">
        <v>421</v>
      </c>
      <c r="B920" s="90">
        <v>919</v>
      </c>
      <c r="C920" s="53" t="s">
        <v>24</v>
      </c>
      <c r="D920" s="54" t="s">
        <v>71</v>
      </c>
      <c r="E920" s="55">
        <v>44562</v>
      </c>
      <c r="F920" s="57">
        <v>18.100000000000001</v>
      </c>
      <c r="G920" s="59">
        <v>17</v>
      </c>
      <c r="H920" s="63" t="s">
        <v>97</v>
      </c>
      <c r="I920" s="57">
        <v>35.1</v>
      </c>
      <c r="J920" s="63" t="s">
        <v>103</v>
      </c>
      <c r="K920" s="67">
        <v>27.2</v>
      </c>
      <c r="L920" s="155">
        <v>25</v>
      </c>
      <c r="M9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0" s="89" t="str">
        <f>CONCATENATE("F","$",Таблица_основная[[#This Row],[Первая строка массива]])</f>
        <v>F$398</v>
      </c>
      <c r="O92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920" s="90">
        <v>398</v>
      </c>
      <c r="Q920" s="90">
        <f>Таблица_основная[[#This Row],[Первая строка массива]]+43</f>
        <v>441</v>
      </c>
    </row>
    <row r="921" spans="1:17" ht="15.75" x14ac:dyDescent="0.25">
      <c r="A921" s="90">
        <v>333</v>
      </c>
      <c r="B921" s="90">
        <v>920</v>
      </c>
      <c r="C921" s="53" t="s">
        <v>24</v>
      </c>
      <c r="D921" s="54" t="s">
        <v>158</v>
      </c>
      <c r="E921" s="55">
        <v>44562</v>
      </c>
      <c r="F921" s="56">
        <v>141</v>
      </c>
      <c r="G921" s="59">
        <v>25</v>
      </c>
      <c r="H921" s="63" t="s">
        <v>97</v>
      </c>
      <c r="I921" s="56">
        <v>225.2</v>
      </c>
      <c r="J921" s="63" t="s">
        <v>103</v>
      </c>
      <c r="K921" s="67">
        <v>2573.6</v>
      </c>
      <c r="L921" s="155">
        <v>25</v>
      </c>
      <c r="M92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1" s="89" t="str">
        <f>CONCATENATE("F","$",Таблица_основная[[#This Row],[Первая строка массива]])</f>
        <v>F$310</v>
      </c>
      <c r="O92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21" s="90">
        <v>310</v>
      </c>
      <c r="Q921" s="90">
        <f>Таблица_основная[[#This Row],[Первая строка массива]]+43</f>
        <v>353</v>
      </c>
    </row>
    <row r="922" spans="1:17" ht="15.75" x14ac:dyDescent="0.25">
      <c r="A922" s="90">
        <v>157</v>
      </c>
      <c r="B922" s="90">
        <v>921</v>
      </c>
      <c r="C922" s="53" t="s">
        <v>24</v>
      </c>
      <c r="D922" s="144" t="s">
        <v>85</v>
      </c>
      <c r="E922" s="55">
        <v>44562</v>
      </c>
      <c r="F922" s="137">
        <v>0.57999999999999996</v>
      </c>
      <c r="G922" s="90">
        <v>24</v>
      </c>
      <c r="H922" s="63" t="s">
        <v>97</v>
      </c>
      <c r="I922" s="147">
        <v>0</v>
      </c>
      <c r="J922" s="63" t="s">
        <v>103</v>
      </c>
      <c r="K922" s="140" t="s">
        <v>178</v>
      </c>
      <c r="L922" s="156">
        <v>25</v>
      </c>
      <c r="M9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2" s="89" t="str">
        <f>CONCATENATE("F","$",Таблица_основная[[#This Row],[Первая строка массива]])</f>
        <v>F$134</v>
      </c>
      <c r="O92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922" s="90">
        <v>134</v>
      </c>
      <c r="Q922" s="90">
        <f>Таблица_основная[[#This Row],[Первая строка массива]]+43</f>
        <v>177</v>
      </c>
    </row>
    <row r="923" spans="1:17" ht="15.75" x14ac:dyDescent="0.25">
      <c r="A923" s="90">
        <v>553</v>
      </c>
      <c r="B923" s="90">
        <v>922</v>
      </c>
      <c r="C923" s="53" t="s">
        <v>24</v>
      </c>
      <c r="D923" s="91" t="s">
        <v>86</v>
      </c>
      <c r="E923" s="55">
        <v>44562</v>
      </c>
      <c r="F923" s="137">
        <v>25</v>
      </c>
      <c r="G923" s="90">
        <v>11</v>
      </c>
      <c r="H923" s="63" t="s">
        <v>97</v>
      </c>
      <c r="I923" s="93">
        <v>25.4</v>
      </c>
      <c r="J923" s="63" t="s">
        <v>103</v>
      </c>
      <c r="K923" s="67" t="s">
        <v>178</v>
      </c>
      <c r="L923" s="155">
        <v>25</v>
      </c>
      <c r="M9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3" s="89" t="str">
        <f>CONCATENATE("F","$",Таблица_основная[[#This Row],[Первая строка массива]])</f>
        <v>F$530</v>
      </c>
      <c r="O92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923" s="90">
        <v>530</v>
      </c>
      <c r="Q923" s="90">
        <f>Таблица_основная[[#This Row],[Первая строка массива]]+43</f>
        <v>573</v>
      </c>
    </row>
    <row r="924" spans="1:17" ht="15.75" x14ac:dyDescent="0.25">
      <c r="A924" s="90">
        <v>597</v>
      </c>
      <c r="B924" s="90">
        <v>923</v>
      </c>
      <c r="C924" s="53" t="s">
        <v>24</v>
      </c>
      <c r="D924" s="91" t="s">
        <v>159</v>
      </c>
      <c r="E924" s="55">
        <v>44562</v>
      </c>
      <c r="F924" s="137">
        <v>70</v>
      </c>
      <c r="G924" s="90">
        <v>10</v>
      </c>
      <c r="H924" s="63" t="s">
        <v>97</v>
      </c>
      <c r="I924" s="93">
        <v>62.9</v>
      </c>
      <c r="J924" s="63" t="s">
        <v>103</v>
      </c>
      <c r="K924" s="67" t="s">
        <v>178</v>
      </c>
      <c r="L924" s="155">
        <v>25</v>
      </c>
      <c r="M9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4" s="89" t="str">
        <f>CONCATENATE("F","$",Таблица_основная[[#This Row],[Первая строка массива]])</f>
        <v>F$574</v>
      </c>
      <c r="O92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924" s="90">
        <v>574</v>
      </c>
      <c r="Q924" s="90">
        <f>Таблица_основная[[#This Row],[Первая строка массива]]+43</f>
        <v>617</v>
      </c>
    </row>
    <row r="925" spans="1:17" ht="15.75" x14ac:dyDescent="0.25">
      <c r="A925" s="90">
        <v>685</v>
      </c>
      <c r="B925" s="90">
        <v>924</v>
      </c>
      <c r="C925" s="53" t="s">
        <v>24</v>
      </c>
      <c r="D925" s="91" t="s">
        <v>89</v>
      </c>
      <c r="E925" s="55">
        <v>44562</v>
      </c>
      <c r="F925" s="137">
        <v>14</v>
      </c>
      <c r="G925" s="90">
        <v>25</v>
      </c>
      <c r="H925" s="63" t="s">
        <v>97</v>
      </c>
      <c r="I925" s="93">
        <v>32.1</v>
      </c>
      <c r="J925" s="63" t="s">
        <v>103</v>
      </c>
      <c r="K925" s="67">
        <v>35.9</v>
      </c>
      <c r="L925" s="155">
        <v>25</v>
      </c>
      <c r="M92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925" s="89" t="str">
        <f>CONCATENATE("F","$",Таблица_основная[[#This Row],[Первая строка массива]])</f>
        <v>F$662</v>
      </c>
      <c r="O92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925" s="90">
        <v>662</v>
      </c>
      <c r="Q925" s="90">
        <f>Таблица_основная[[#This Row],[Первая строка массива]]+43</f>
        <v>705</v>
      </c>
    </row>
    <row r="926" spans="1:17" ht="15.75" x14ac:dyDescent="0.25">
      <c r="A926" s="90">
        <v>641</v>
      </c>
      <c r="B926" s="90">
        <v>925</v>
      </c>
      <c r="C926" s="53" t="s">
        <v>24</v>
      </c>
      <c r="D926" s="91" t="s">
        <v>90</v>
      </c>
      <c r="E926" s="55">
        <v>44562</v>
      </c>
      <c r="F926" s="137">
        <v>7</v>
      </c>
      <c r="G926" s="90">
        <v>17</v>
      </c>
      <c r="H926" s="63" t="s">
        <v>97</v>
      </c>
      <c r="I926" s="93">
        <v>13.7</v>
      </c>
      <c r="J926" s="63" t="s">
        <v>103</v>
      </c>
      <c r="K926" s="67">
        <v>42.8</v>
      </c>
      <c r="L926" s="155">
        <v>25</v>
      </c>
      <c r="M9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6" s="89" t="str">
        <f>CONCATENATE("F","$",Таблица_основная[[#This Row],[Первая строка массива]])</f>
        <v>F$618</v>
      </c>
      <c r="O92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926" s="90">
        <v>618</v>
      </c>
      <c r="Q926" s="90">
        <f>Таблица_основная[[#This Row],[Первая строка массива]]+43</f>
        <v>661</v>
      </c>
    </row>
    <row r="927" spans="1:17" ht="15.75" x14ac:dyDescent="0.25">
      <c r="A927" s="90">
        <v>729</v>
      </c>
      <c r="B927" s="90">
        <v>926</v>
      </c>
      <c r="C927" s="53" t="s">
        <v>24</v>
      </c>
      <c r="D927" s="91" t="s">
        <v>160</v>
      </c>
      <c r="E927" s="55">
        <v>44562</v>
      </c>
      <c r="F927" s="137">
        <v>0.3</v>
      </c>
      <c r="G927" s="90">
        <v>6</v>
      </c>
      <c r="H927" s="63" t="s">
        <v>97</v>
      </c>
      <c r="I927" s="93">
        <v>0</v>
      </c>
      <c r="J927" s="63" t="s">
        <v>103</v>
      </c>
      <c r="K927" s="140" t="s">
        <v>178</v>
      </c>
      <c r="L927" s="156">
        <v>25</v>
      </c>
      <c r="M9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927" s="89" t="str">
        <f>CONCATENATE("F","$",Таблица_основная[[#This Row],[Первая строка массива]])</f>
        <v>F$706</v>
      </c>
      <c r="O92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927" s="90">
        <v>706</v>
      </c>
      <c r="Q927" s="90">
        <f>Таблица_основная[[#This Row],[Первая строка массива]]+43</f>
        <v>749</v>
      </c>
    </row>
    <row r="928" spans="1:17" ht="15.75" x14ac:dyDescent="0.25">
      <c r="A928" s="90">
        <v>465</v>
      </c>
      <c r="B928" s="90">
        <v>927</v>
      </c>
      <c r="C928" s="53" t="s">
        <v>24</v>
      </c>
      <c r="D928" s="91" t="s">
        <v>161</v>
      </c>
      <c r="E928" s="55">
        <v>44562</v>
      </c>
      <c r="F928" s="95">
        <v>0.4</v>
      </c>
      <c r="G928" s="90">
        <v>2</v>
      </c>
      <c r="H928" s="63" t="s">
        <v>97</v>
      </c>
      <c r="I928" s="93">
        <v>0.2</v>
      </c>
      <c r="J928" s="63" t="s">
        <v>103</v>
      </c>
      <c r="K928" s="67" t="s">
        <v>178</v>
      </c>
      <c r="L928" s="155">
        <v>25</v>
      </c>
      <c r="M9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28" s="89" t="str">
        <f>CONCATENATE("F","$",Таблица_основная[[#This Row],[Первая строка массива]])</f>
        <v>F$442</v>
      </c>
      <c r="O92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928" s="90">
        <v>442</v>
      </c>
      <c r="Q928" s="90">
        <f>Таблица_основная[[#This Row],[Первая строка массива]]+43</f>
        <v>485</v>
      </c>
    </row>
    <row r="929" spans="1:17" ht="15.75" x14ac:dyDescent="0.25">
      <c r="A929" s="90">
        <v>509</v>
      </c>
      <c r="B929" s="90">
        <v>928</v>
      </c>
      <c r="C929" s="53" t="s">
        <v>24</v>
      </c>
      <c r="D929" s="91" t="s">
        <v>94</v>
      </c>
      <c r="E929" s="55">
        <v>44562</v>
      </c>
      <c r="F929" s="95">
        <v>1.6</v>
      </c>
      <c r="G929" s="90">
        <v>2</v>
      </c>
      <c r="H929" s="63" t="s">
        <v>97</v>
      </c>
      <c r="I929" s="95">
        <v>0.6</v>
      </c>
      <c r="J929" s="63" t="s">
        <v>103</v>
      </c>
      <c r="K929" s="67">
        <v>0.2</v>
      </c>
      <c r="L929" s="155">
        <v>25</v>
      </c>
      <c r="M9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929" s="89" t="str">
        <f>CONCATENATE("F","$",Таблица_основная[[#This Row],[Первая строка массива]])</f>
        <v>F$486</v>
      </c>
      <c r="O92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929" s="90">
        <v>486</v>
      </c>
      <c r="Q929" s="90">
        <f>Таблица_основная[[#This Row],[Первая строка массива]]+43</f>
        <v>529</v>
      </c>
    </row>
    <row r="930" spans="1:17" ht="15.75" x14ac:dyDescent="0.25">
      <c r="A930" s="90">
        <v>377</v>
      </c>
      <c r="B930" s="90">
        <v>929</v>
      </c>
      <c r="C930" s="53" t="s">
        <v>24</v>
      </c>
      <c r="D930" s="59" t="s">
        <v>162</v>
      </c>
      <c r="E930" s="55">
        <v>44562</v>
      </c>
      <c r="F930" s="146">
        <v>2.2000000000000002</v>
      </c>
      <c r="G930" s="59">
        <v>7</v>
      </c>
      <c r="H930" s="63" t="s">
        <v>97</v>
      </c>
      <c r="I930" s="59">
        <v>1.9</v>
      </c>
      <c r="J930" s="63" t="s">
        <v>103</v>
      </c>
      <c r="K930" s="67">
        <v>1.5</v>
      </c>
      <c r="L930" s="155">
        <v>25</v>
      </c>
      <c r="M9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0" s="89" t="str">
        <f>CONCATENATE("F","$",Таблица_основная[[#This Row],[Первая строка массива]])</f>
        <v>F$354</v>
      </c>
      <c r="O93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930" s="90">
        <v>354</v>
      </c>
      <c r="Q930" s="90">
        <f>Таблица_основная[[#This Row],[Первая строка массива]]+43</f>
        <v>397</v>
      </c>
    </row>
    <row r="931" spans="1:17" ht="15.75" x14ac:dyDescent="0.25">
      <c r="A931" s="90">
        <v>113</v>
      </c>
      <c r="B931" s="90">
        <v>930</v>
      </c>
      <c r="C931" s="53" t="s">
        <v>24</v>
      </c>
      <c r="D931" s="59" t="s">
        <v>83</v>
      </c>
      <c r="E931" s="55">
        <v>44562</v>
      </c>
      <c r="F931" s="92">
        <v>0</v>
      </c>
      <c r="G931" s="96">
        <v>6</v>
      </c>
      <c r="H931" s="63" t="s">
        <v>97</v>
      </c>
      <c r="I931" s="92">
        <v>1.1000000000000001</v>
      </c>
      <c r="J931" s="63" t="s">
        <v>103</v>
      </c>
      <c r="K931" s="67">
        <v>30.3</v>
      </c>
      <c r="L931" s="155">
        <v>25</v>
      </c>
      <c r="M93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31" s="89" t="str">
        <f>CONCATENATE("F","$",Таблица_основная[[#This Row],[Первая строка массива]])</f>
        <v>F$90</v>
      </c>
      <c r="O93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931" s="90">
        <v>90</v>
      </c>
      <c r="Q931" s="90">
        <f>Таблица_основная[[#This Row],[Первая строка массива]]+43</f>
        <v>133</v>
      </c>
    </row>
    <row r="932" spans="1:17" ht="15.75" x14ac:dyDescent="0.25">
      <c r="A932" s="90">
        <v>201</v>
      </c>
      <c r="B932" s="90">
        <v>931</v>
      </c>
      <c r="C932" s="53" t="s">
        <v>24</v>
      </c>
      <c r="D932" s="59" t="s">
        <v>163</v>
      </c>
      <c r="E932" s="55">
        <v>44562</v>
      </c>
      <c r="F932" s="94">
        <v>98</v>
      </c>
      <c r="G932" s="96">
        <v>2</v>
      </c>
      <c r="H932" s="63" t="s">
        <v>97</v>
      </c>
      <c r="I932" s="94">
        <v>99.2</v>
      </c>
      <c r="J932" s="63" t="s">
        <v>103</v>
      </c>
      <c r="K932" s="67" t="s">
        <v>178</v>
      </c>
      <c r="L932" s="155">
        <v>25</v>
      </c>
      <c r="M9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2" s="89" t="str">
        <f>CONCATENATE("F","$",Таблица_основная[[#This Row],[Первая строка массива]])</f>
        <v>F$178</v>
      </c>
      <c r="O93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932" s="90">
        <v>178</v>
      </c>
      <c r="Q932" s="90">
        <f>Таблица_основная[[#This Row],[Первая строка массива]]+43</f>
        <v>221</v>
      </c>
    </row>
    <row r="933" spans="1:17" ht="15.75" x14ac:dyDescent="0.25">
      <c r="A933" s="90">
        <v>1081</v>
      </c>
      <c r="B933" s="90">
        <v>932</v>
      </c>
      <c r="C933" s="53" t="s">
        <v>24</v>
      </c>
      <c r="D933" s="54" t="s">
        <v>155</v>
      </c>
      <c r="E933" s="55">
        <v>44927</v>
      </c>
      <c r="F933" s="59">
        <v>14</v>
      </c>
      <c r="G933" s="59">
        <v>16</v>
      </c>
      <c r="H933" s="63" t="s">
        <v>98</v>
      </c>
      <c r="I933" s="59">
        <v>24</v>
      </c>
      <c r="J933" s="63" t="s">
        <v>104</v>
      </c>
      <c r="K933" s="69">
        <v>209.5</v>
      </c>
      <c r="L933" s="154">
        <v>28</v>
      </c>
      <c r="M93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3" s="89" t="str">
        <f>CONCATENATE("F","$",Таблица_основная[[#This Row],[Первая строка массива]])</f>
        <v>F$1058</v>
      </c>
      <c r="O93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933" s="90">
        <v>1058</v>
      </c>
      <c r="Q933" s="90">
        <f>Таблица_основная[[#This Row],[Первая строка массива]]+43</f>
        <v>1101</v>
      </c>
    </row>
    <row r="934" spans="1:17" ht="15.75" x14ac:dyDescent="0.25">
      <c r="A934" s="90">
        <v>1609</v>
      </c>
      <c r="B934" s="90">
        <v>933</v>
      </c>
      <c r="C934" s="53" t="s">
        <v>24</v>
      </c>
      <c r="D934" s="54" t="s">
        <v>164</v>
      </c>
      <c r="E934" s="55">
        <v>44927</v>
      </c>
      <c r="F934" s="59">
        <v>62428</v>
      </c>
      <c r="G934" s="59">
        <v>31</v>
      </c>
      <c r="H934" s="63" t="s">
        <v>98</v>
      </c>
      <c r="I934" s="59">
        <v>131655.9</v>
      </c>
      <c r="J934" s="63" t="s">
        <v>104</v>
      </c>
      <c r="K934" s="71">
        <v>1645476.7</v>
      </c>
      <c r="L934" s="155">
        <v>28</v>
      </c>
      <c r="M93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4" s="89" t="str">
        <f>CONCATENATE("F","$",Таблица_основная[[#This Row],[Первая строка массива]])</f>
        <v>F$1586</v>
      </c>
      <c r="O93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934" s="90">
        <v>1586</v>
      </c>
      <c r="Q934" s="90">
        <f>Таблица_основная[[#This Row],[Первая строка массива]]+43</f>
        <v>1629</v>
      </c>
    </row>
    <row r="935" spans="1:17" ht="15.75" x14ac:dyDescent="0.25">
      <c r="A935" s="90">
        <v>1125</v>
      </c>
      <c r="B935" s="90">
        <v>934</v>
      </c>
      <c r="C935" s="53" t="s">
        <v>24</v>
      </c>
      <c r="D935" s="54" t="s">
        <v>156</v>
      </c>
      <c r="E935" s="55">
        <v>44927</v>
      </c>
      <c r="F935" s="146">
        <v>0.2</v>
      </c>
      <c r="G935" s="59">
        <v>3</v>
      </c>
      <c r="H935" s="63" t="s">
        <v>98</v>
      </c>
      <c r="I935" s="146">
        <v>0.2</v>
      </c>
      <c r="J935" s="63" t="s">
        <v>104</v>
      </c>
      <c r="K935" s="66">
        <v>1E-3</v>
      </c>
      <c r="L935" s="154">
        <v>28</v>
      </c>
      <c r="M93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35" s="89" t="str">
        <f>CONCATENATE("F","$",Таблица_основная[[#This Row],[Первая строка массива]])</f>
        <v>F$1102</v>
      </c>
      <c r="O93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935" s="90">
        <v>1102</v>
      </c>
      <c r="Q935" s="90">
        <f>Таблица_основная[[#This Row],[Первая строка массива]]+43</f>
        <v>1145</v>
      </c>
    </row>
    <row r="936" spans="1:17" ht="15.75" x14ac:dyDescent="0.25">
      <c r="A936" s="90">
        <v>861</v>
      </c>
      <c r="B936" s="90">
        <v>935</v>
      </c>
      <c r="C936" s="53" t="s">
        <v>24</v>
      </c>
      <c r="D936" s="54" t="s">
        <v>165</v>
      </c>
      <c r="E936" s="55">
        <v>44927</v>
      </c>
      <c r="F936" s="59">
        <v>79</v>
      </c>
      <c r="G936" s="59">
        <v>18</v>
      </c>
      <c r="H936" s="63" t="s">
        <v>98</v>
      </c>
      <c r="I936" s="59">
        <v>147.19999999999999</v>
      </c>
      <c r="J936" s="63" t="s">
        <v>104</v>
      </c>
      <c r="K936" s="70">
        <v>2015</v>
      </c>
      <c r="L936" s="154">
        <v>28</v>
      </c>
      <c r="M93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6" s="89" t="str">
        <f>CONCATENATE("F","$",Таблица_основная[[#This Row],[Первая строка массива]])</f>
        <v>F$838</v>
      </c>
      <c r="O93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936" s="90">
        <v>838</v>
      </c>
      <c r="Q936" s="90">
        <f>Таблица_основная[[#This Row],[Первая строка массива]]+43</f>
        <v>881</v>
      </c>
    </row>
    <row r="937" spans="1:17" ht="15.75" x14ac:dyDescent="0.25">
      <c r="A937" s="90">
        <v>1653</v>
      </c>
      <c r="B937" s="90">
        <v>936</v>
      </c>
      <c r="C937" s="53" t="s">
        <v>24</v>
      </c>
      <c r="D937" s="54" t="s">
        <v>166</v>
      </c>
      <c r="E937" s="55">
        <v>44927</v>
      </c>
      <c r="F937" s="59">
        <v>1049</v>
      </c>
      <c r="G937" s="59">
        <v>29</v>
      </c>
      <c r="H937" s="63" t="s">
        <v>98</v>
      </c>
      <c r="I937" s="59">
        <v>4235.8999999999996</v>
      </c>
      <c r="J937" s="63" t="s">
        <v>104</v>
      </c>
      <c r="K937" s="70">
        <v>45809.4</v>
      </c>
      <c r="L937" s="154">
        <v>28</v>
      </c>
      <c r="M93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7" s="89" t="str">
        <f>CONCATENATE("F","$",Таблица_основная[[#This Row],[Первая строка массива]])</f>
        <v>F$1630</v>
      </c>
      <c r="O93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937" s="90">
        <v>1630</v>
      </c>
      <c r="Q937" s="90">
        <f>Таблица_основная[[#This Row],[Первая строка массива]]+43</f>
        <v>1673</v>
      </c>
    </row>
    <row r="938" spans="1:17" ht="15.75" x14ac:dyDescent="0.25">
      <c r="A938" s="90">
        <v>905</v>
      </c>
      <c r="B938" s="90">
        <v>937</v>
      </c>
      <c r="C938" s="53" t="s">
        <v>24</v>
      </c>
      <c r="D938" s="54" t="s">
        <v>157</v>
      </c>
      <c r="E938" s="55">
        <v>44927</v>
      </c>
      <c r="F938" s="59">
        <v>1142</v>
      </c>
      <c r="G938" s="59">
        <v>28</v>
      </c>
      <c r="H938" s="63" t="s">
        <v>98</v>
      </c>
      <c r="I938" s="59">
        <v>4407.1000000000004</v>
      </c>
      <c r="J938" s="63" t="s">
        <v>104</v>
      </c>
      <c r="K938" s="67">
        <v>48033.8</v>
      </c>
      <c r="L938" s="155">
        <v>28</v>
      </c>
      <c r="M9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8" s="89" t="str">
        <f>CONCATENATE("F","$",Таблица_основная[[#This Row],[Первая строка массива]])</f>
        <v>F$882</v>
      </c>
      <c r="O93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938" s="90">
        <v>882</v>
      </c>
      <c r="Q938" s="90">
        <f>Таблица_основная[[#This Row],[Первая строка массива]]+43</f>
        <v>925</v>
      </c>
    </row>
    <row r="939" spans="1:17" ht="15.75" x14ac:dyDescent="0.25">
      <c r="A939" s="90">
        <v>1257</v>
      </c>
      <c r="B939" s="90">
        <v>938</v>
      </c>
      <c r="C939" s="53" t="s">
        <v>24</v>
      </c>
      <c r="D939" s="54" t="s">
        <v>71</v>
      </c>
      <c r="E939" s="55">
        <v>44927</v>
      </c>
      <c r="F939" s="146">
        <v>18.3</v>
      </c>
      <c r="G939" s="59">
        <v>20</v>
      </c>
      <c r="H939" s="63" t="s">
        <v>98</v>
      </c>
      <c r="I939" s="146">
        <v>33.5</v>
      </c>
      <c r="J939" s="63" t="s">
        <v>104</v>
      </c>
      <c r="K939" s="67">
        <v>29.2</v>
      </c>
      <c r="L939" s="155">
        <v>28</v>
      </c>
      <c r="M9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39" s="89" t="str">
        <f>CONCATENATE("F","$",Таблица_основная[[#This Row],[Первая строка массива]])</f>
        <v>F$1234</v>
      </c>
      <c r="O93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939" s="90">
        <v>1234</v>
      </c>
      <c r="Q939" s="90">
        <f>Таблица_основная[[#This Row],[Первая строка массива]]+43</f>
        <v>1277</v>
      </c>
    </row>
    <row r="940" spans="1:17" ht="15.75" x14ac:dyDescent="0.25">
      <c r="A940" s="90">
        <v>1169</v>
      </c>
      <c r="B940" s="90">
        <v>939</v>
      </c>
      <c r="C940" s="53" t="s">
        <v>24</v>
      </c>
      <c r="D940" s="54" t="s">
        <v>158</v>
      </c>
      <c r="E940" s="55">
        <v>44927</v>
      </c>
      <c r="F940" s="59">
        <v>81</v>
      </c>
      <c r="G940" s="59">
        <v>31</v>
      </c>
      <c r="H940" s="63" t="s">
        <v>98</v>
      </c>
      <c r="I940" s="59">
        <v>183.4</v>
      </c>
      <c r="J940" s="63" t="s">
        <v>104</v>
      </c>
      <c r="K940" s="67">
        <v>2563.9</v>
      </c>
      <c r="L940" s="155">
        <v>28</v>
      </c>
      <c r="M9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0" s="89" t="str">
        <f>CONCATENATE("F","$",Таблица_основная[[#This Row],[Первая строка массива]])</f>
        <v>F$1146</v>
      </c>
      <c r="O94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940" s="90">
        <v>1146</v>
      </c>
      <c r="Q940" s="90">
        <f>Таблица_основная[[#This Row],[Первая строка массива]]+43</f>
        <v>1189</v>
      </c>
    </row>
    <row r="941" spans="1:17" ht="15.75" x14ac:dyDescent="0.25">
      <c r="A941" s="90">
        <v>993</v>
      </c>
      <c r="B941" s="90">
        <v>940</v>
      </c>
      <c r="C941" s="53" t="s">
        <v>24</v>
      </c>
      <c r="D941" s="144" t="s">
        <v>85</v>
      </c>
      <c r="E941" s="55">
        <v>44927</v>
      </c>
      <c r="F941" s="93">
        <v>0.52</v>
      </c>
      <c r="G941" s="90">
        <v>22</v>
      </c>
      <c r="H941" s="63" t="s">
        <v>98</v>
      </c>
      <c r="I941" s="137">
        <v>0</v>
      </c>
      <c r="J941" s="63" t="s">
        <v>104</v>
      </c>
      <c r="K941" s="140" t="s">
        <v>178</v>
      </c>
      <c r="L941" s="156">
        <v>28</v>
      </c>
      <c r="M9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1" s="89" t="str">
        <f>CONCATENATE("F","$",Таблица_основная[[#This Row],[Первая строка массива]])</f>
        <v>F$970</v>
      </c>
      <c r="O94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941" s="90">
        <v>970</v>
      </c>
      <c r="Q941" s="90">
        <f>Таблица_основная[[#This Row],[Первая строка массива]]+43</f>
        <v>1013</v>
      </c>
    </row>
    <row r="942" spans="1:17" ht="15.75" x14ac:dyDescent="0.25">
      <c r="A942" s="90">
        <v>1389</v>
      </c>
      <c r="B942" s="90">
        <v>941</v>
      </c>
      <c r="C942" s="53" t="s">
        <v>24</v>
      </c>
      <c r="D942" s="144" t="s">
        <v>86</v>
      </c>
      <c r="E942" s="55">
        <v>44927</v>
      </c>
      <c r="F942" s="93">
        <v>28</v>
      </c>
      <c r="G942" s="90">
        <v>10</v>
      </c>
      <c r="H942" s="63" t="s">
        <v>98</v>
      </c>
      <c r="I942" s="93">
        <v>28.3</v>
      </c>
      <c r="J942" s="63" t="s">
        <v>104</v>
      </c>
      <c r="K942" s="67" t="s">
        <v>178</v>
      </c>
      <c r="L942" s="155">
        <v>28</v>
      </c>
      <c r="M9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942" s="89" t="str">
        <f>CONCATENATE("F","$",Таблица_основная[[#This Row],[Первая строка массива]])</f>
        <v>F$1366</v>
      </c>
      <c r="O94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942" s="90">
        <v>1366</v>
      </c>
      <c r="Q942" s="90">
        <f>Таблица_основная[[#This Row],[Первая строка массива]]+43</f>
        <v>1409</v>
      </c>
    </row>
    <row r="943" spans="1:17" ht="15.75" x14ac:dyDescent="0.25">
      <c r="A943" s="90">
        <v>1433</v>
      </c>
      <c r="B943" s="90">
        <v>942</v>
      </c>
      <c r="C943" s="53" t="s">
        <v>24</v>
      </c>
      <c r="D943" s="144" t="s">
        <v>159</v>
      </c>
      <c r="E943" s="55">
        <v>44927</v>
      </c>
      <c r="F943" s="93">
        <v>28</v>
      </c>
      <c r="G943" s="90">
        <v>10</v>
      </c>
      <c r="H943" s="63" t="s">
        <v>98</v>
      </c>
      <c r="I943" s="93">
        <v>39.1</v>
      </c>
      <c r="J943" s="63" t="s">
        <v>104</v>
      </c>
      <c r="K943" s="67" t="s">
        <v>178</v>
      </c>
      <c r="L943" s="155">
        <v>28</v>
      </c>
      <c r="M9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943" s="89" t="str">
        <f>CONCATENATE("F","$",Таблица_основная[[#This Row],[Первая строка массива]])</f>
        <v>F$1410</v>
      </c>
      <c r="O94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943" s="90">
        <v>1410</v>
      </c>
      <c r="Q943" s="90">
        <f>Таблица_основная[[#This Row],[Первая строка массива]]+43</f>
        <v>1453</v>
      </c>
    </row>
    <row r="944" spans="1:17" ht="15.75" x14ac:dyDescent="0.25">
      <c r="A944" s="90">
        <v>1521</v>
      </c>
      <c r="B944" s="90">
        <v>943</v>
      </c>
      <c r="C944" s="53" t="s">
        <v>24</v>
      </c>
      <c r="D944" s="144" t="s">
        <v>89</v>
      </c>
      <c r="E944" s="55">
        <v>44927</v>
      </c>
      <c r="F944" s="93">
        <v>25</v>
      </c>
      <c r="G944" s="90">
        <v>26</v>
      </c>
      <c r="H944" s="63" t="s">
        <v>98</v>
      </c>
      <c r="I944" s="93">
        <v>43.2</v>
      </c>
      <c r="J944" s="63" t="s">
        <v>104</v>
      </c>
      <c r="K944" s="67">
        <v>39.299999999999997</v>
      </c>
      <c r="L944" s="155">
        <v>28</v>
      </c>
      <c r="M9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4" s="89" t="str">
        <f>CONCATENATE("F","$",Таблица_основная[[#This Row],[Первая строка массива]])</f>
        <v>F$1498</v>
      </c>
      <c r="O94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944" s="90">
        <v>1498</v>
      </c>
      <c r="Q944" s="90">
        <f>Таблица_основная[[#This Row],[Первая строка массива]]+43</f>
        <v>1541</v>
      </c>
    </row>
    <row r="945" spans="1:17" ht="15.75" x14ac:dyDescent="0.25">
      <c r="A945" s="90">
        <v>1477</v>
      </c>
      <c r="B945" s="90">
        <v>944</v>
      </c>
      <c r="C945" s="53" t="s">
        <v>24</v>
      </c>
      <c r="D945" s="144" t="s">
        <v>90</v>
      </c>
      <c r="E945" s="55">
        <v>44927</v>
      </c>
      <c r="F945" s="93">
        <v>0</v>
      </c>
      <c r="G945" s="90">
        <v>8</v>
      </c>
      <c r="H945" s="63" t="s">
        <v>98</v>
      </c>
      <c r="I945" s="93">
        <v>2.2000000000000002</v>
      </c>
      <c r="J945" s="63" t="s">
        <v>104</v>
      </c>
      <c r="K945" s="67">
        <v>31.5</v>
      </c>
      <c r="L945" s="155">
        <v>28</v>
      </c>
      <c r="M9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45" s="89" t="str">
        <f>CONCATENATE("F","$",Таблица_основная[[#This Row],[Первая строка массива]])</f>
        <v>F$1454</v>
      </c>
      <c r="O94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945" s="90">
        <v>1454</v>
      </c>
      <c r="Q945" s="90">
        <f>Таблица_основная[[#This Row],[Первая строка массива]]+43</f>
        <v>1497</v>
      </c>
    </row>
    <row r="946" spans="1:17" ht="15.75" x14ac:dyDescent="0.25">
      <c r="A946" s="90">
        <v>1565</v>
      </c>
      <c r="B946" s="90">
        <v>945</v>
      </c>
      <c r="C946" s="53" t="s">
        <v>24</v>
      </c>
      <c r="D946" s="144" t="s">
        <v>160</v>
      </c>
      <c r="E946" s="55">
        <v>44927</v>
      </c>
      <c r="F946" s="150">
        <v>0.6</v>
      </c>
      <c r="G946" s="90">
        <v>4</v>
      </c>
      <c r="H946" s="63" t="s">
        <v>98</v>
      </c>
      <c r="I946" s="150">
        <v>0</v>
      </c>
      <c r="J946" s="63" t="s">
        <v>104</v>
      </c>
      <c r="K946" s="140" t="s">
        <v>178</v>
      </c>
      <c r="L946" s="156">
        <v>28</v>
      </c>
      <c r="M9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46" s="89" t="str">
        <f>CONCATENATE("F","$",Таблица_основная[[#This Row],[Первая строка массива]])</f>
        <v>F$1542</v>
      </c>
      <c r="O94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946" s="90">
        <v>1542</v>
      </c>
      <c r="Q946" s="90">
        <f>Таблица_основная[[#This Row],[Первая строка массива]]+43</f>
        <v>1585</v>
      </c>
    </row>
    <row r="947" spans="1:17" ht="15.75" x14ac:dyDescent="0.25">
      <c r="A947" s="90">
        <v>1301</v>
      </c>
      <c r="B947" s="90">
        <v>946</v>
      </c>
      <c r="C947" s="53" t="s">
        <v>24</v>
      </c>
      <c r="D947" s="144" t="s">
        <v>161</v>
      </c>
      <c r="E947" s="55">
        <v>44927</v>
      </c>
      <c r="F947" s="148">
        <v>0.4</v>
      </c>
      <c r="G947" s="90">
        <v>2</v>
      </c>
      <c r="H947" s="63" t="s">
        <v>98</v>
      </c>
      <c r="I947" s="148">
        <v>0.2</v>
      </c>
      <c r="J947" s="63" t="s">
        <v>104</v>
      </c>
      <c r="K947" s="67" t="s">
        <v>178</v>
      </c>
      <c r="L947" s="155">
        <v>28</v>
      </c>
      <c r="M94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47" s="89" t="str">
        <f>CONCATENATE("F","$",Таблица_основная[[#This Row],[Первая строка массива]])</f>
        <v>F$1278</v>
      </c>
      <c r="O94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947" s="90">
        <v>1278</v>
      </c>
      <c r="Q947" s="90">
        <f>Таблица_основная[[#This Row],[Первая строка массива]]+43</f>
        <v>1321</v>
      </c>
    </row>
    <row r="948" spans="1:17" ht="15.75" x14ac:dyDescent="0.25">
      <c r="A948" s="90">
        <v>1345</v>
      </c>
      <c r="B948" s="90">
        <v>947</v>
      </c>
      <c r="C948" s="53" t="s">
        <v>24</v>
      </c>
      <c r="D948" s="144" t="s">
        <v>94</v>
      </c>
      <c r="E948" s="55">
        <v>44927</v>
      </c>
      <c r="F948" s="148">
        <v>0.4</v>
      </c>
      <c r="G948" s="90">
        <v>3</v>
      </c>
      <c r="H948" s="63" t="s">
        <v>98</v>
      </c>
      <c r="I948" s="148">
        <v>0.5</v>
      </c>
      <c r="J948" s="63" t="s">
        <v>104</v>
      </c>
      <c r="K948" s="67">
        <v>0.2</v>
      </c>
      <c r="L948" s="155">
        <v>28</v>
      </c>
      <c r="M9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948" s="89" t="str">
        <f>CONCATENATE("F","$",Таблица_основная[[#This Row],[Первая строка массива]])</f>
        <v>F$1322</v>
      </c>
      <c r="O94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948" s="90">
        <v>1322</v>
      </c>
      <c r="Q948" s="90">
        <f>Таблица_основная[[#This Row],[Первая строка массива]]+43</f>
        <v>1365</v>
      </c>
    </row>
    <row r="949" spans="1:17" ht="15.75" x14ac:dyDescent="0.25">
      <c r="A949" s="90">
        <v>1213</v>
      </c>
      <c r="B949" s="90">
        <v>948</v>
      </c>
      <c r="C949" s="53" t="s">
        <v>24</v>
      </c>
      <c r="D949" s="54" t="s">
        <v>162</v>
      </c>
      <c r="E949" s="55">
        <v>44927</v>
      </c>
      <c r="F949" s="56">
        <v>1.3</v>
      </c>
      <c r="G949" s="59">
        <v>9</v>
      </c>
      <c r="H949" s="63" t="s">
        <v>98</v>
      </c>
      <c r="I949" s="56">
        <v>1.4</v>
      </c>
      <c r="J949" s="63" t="s">
        <v>104</v>
      </c>
      <c r="K949" s="67">
        <v>1.6</v>
      </c>
      <c r="L949" s="155">
        <v>28</v>
      </c>
      <c r="M9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949" s="89" t="str">
        <f>CONCATENATE("F","$",Таблица_основная[[#This Row],[Первая строка массива]])</f>
        <v>F$1190</v>
      </c>
      <c r="O94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949" s="90">
        <v>1190</v>
      </c>
      <c r="Q949" s="90">
        <f>Таблица_основная[[#This Row],[Первая строка массива]]+43</f>
        <v>1233</v>
      </c>
    </row>
    <row r="950" spans="1:17" ht="15.75" x14ac:dyDescent="0.25">
      <c r="A950" s="90">
        <v>949</v>
      </c>
      <c r="B950" s="90">
        <v>949</v>
      </c>
      <c r="C950" s="53" t="s">
        <v>24</v>
      </c>
      <c r="D950" s="54" t="s">
        <v>83</v>
      </c>
      <c r="E950" s="55">
        <v>44927</v>
      </c>
      <c r="F950" s="149">
        <v>0</v>
      </c>
      <c r="G950" s="96">
        <v>6</v>
      </c>
      <c r="H950" s="63" t="s">
        <v>98</v>
      </c>
      <c r="I950" s="149">
        <v>1.1000000000000001</v>
      </c>
      <c r="J950" s="63" t="s">
        <v>104</v>
      </c>
      <c r="K950" s="67">
        <v>32.1</v>
      </c>
      <c r="L950" s="155">
        <v>28</v>
      </c>
      <c r="M9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950" s="89" t="str">
        <f>CONCATENATE("F","$",Таблица_основная[[#This Row],[Первая строка массива]])</f>
        <v>F$926</v>
      </c>
      <c r="O95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950" s="90">
        <v>926</v>
      </c>
      <c r="Q950" s="90">
        <f>Таблица_основная[[#This Row],[Первая строка массива]]+43</f>
        <v>969</v>
      </c>
    </row>
    <row r="951" spans="1:17" ht="15.75" x14ac:dyDescent="0.25">
      <c r="A951" s="90">
        <v>1037</v>
      </c>
      <c r="B951" s="90">
        <v>950</v>
      </c>
      <c r="C951" s="53" t="s">
        <v>24</v>
      </c>
      <c r="D951" s="54" t="s">
        <v>163</v>
      </c>
      <c r="E951" s="55">
        <v>44927</v>
      </c>
      <c r="F951" s="151">
        <v>96.6</v>
      </c>
      <c r="G951" s="96">
        <v>3</v>
      </c>
      <c r="H951" s="63" t="s">
        <v>98</v>
      </c>
      <c r="I951" s="151">
        <v>99.5</v>
      </c>
      <c r="J951" s="63" t="s">
        <v>104</v>
      </c>
      <c r="K951" s="67" t="s">
        <v>178</v>
      </c>
      <c r="L951" s="155">
        <v>28</v>
      </c>
      <c r="M9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1" s="89" t="str">
        <f>CONCATENATE("F","$",Таблица_основная[[#This Row],[Первая строка массива]])</f>
        <v>F$1014</v>
      </c>
      <c r="O95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951" s="90">
        <v>1014</v>
      </c>
      <c r="Q951" s="90">
        <f>Таблица_основная[[#This Row],[Первая строка массива]]+43</f>
        <v>1057</v>
      </c>
    </row>
    <row r="952" spans="1:17" ht="15.75" x14ac:dyDescent="0.25">
      <c r="A952" s="90">
        <v>246</v>
      </c>
      <c r="B952" s="90">
        <v>951</v>
      </c>
      <c r="C952" s="53" t="s">
        <v>25</v>
      </c>
      <c r="D952" s="54" t="s">
        <v>155</v>
      </c>
      <c r="E952" s="55">
        <v>44562</v>
      </c>
      <c r="F952" s="56">
        <v>22</v>
      </c>
      <c r="G952" s="59">
        <v>11</v>
      </c>
      <c r="H952" s="63" t="s">
        <v>97</v>
      </c>
      <c r="I952" s="56">
        <v>24.3</v>
      </c>
      <c r="J952" s="63" t="s">
        <v>103</v>
      </c>
      <c r="K952" s="72">
        <v>235.1</v>
      </c>
      <c r="L952" s="154">
        <v>23</v>
      </c>
      <c r="M95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2" s="89" t="str">
        <f>CONCATENATE("F","$",Таблица_основная[[#This Row],[Первая строка массива]])</f>
        <v>F$222</v>
      </c>
      <c r="O95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952" s="90">
        <v>222</v>
      </c>
      <c r="Q952" s="90">
        <f>Таблица_основная[[#This Row],[Первая строка массива]]+43</f>
        <v>265</v>
      </c>
    </row>
    <row r="953" spans="1:17" ht="15.75" x14ac:dyDescent="0.25">
      <c r="A953" s="90">
        <v>774</v>
      </c>
      <c r="B953" s="90">
        <v>952</v>
      </c>
      <c r="C953" s="53" t="s">
        <v>25</v>
      </c>
      <c r="D953" s="54" t="s">
        <v>164</v>
      </c>
      <c r="E953" s="55">
        <v>44562</v>
      </c>
      <c r="F953" s="56">
        <v>98010.000000000015</v>
      </c>
      <c r="G953" s="59">
        <v>19</v>
      </c>
      <c r="H953" s="63" t="s">
        <v>97</v>
      </c>
      <c r="I953" s="56">
        <v>116149</v>
      </c>
      <c r="J953" s="63" t="s">
        <v>103</v>
      </c>
      <c r="K953" s="73">
        <v>1712442.1</v>
      </c>
      <c r="L953" s="154">
        <v>23</v>
      </c>
      <c r="M95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3" s="89" t="str">
        <f>CONCATENATE("F","$",Таблица_основная[[#This Row],[Первая строка массива]])</f>
        <v>F$750</v>
      </c>
      <c r="O95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953" s="90">
        <v>750</v>
      </c>
      <c r="Q953" s="90">
        <f>Таблица_основная[[#This Row],[Первая строка массива]]+43</f>
        <v>793</v>
      </c>
    </row>
    <row r="954" spans="1:17" ht="15.75" x14ac:dyDescent="0.25">
      <c r="A954" s="90">
        <v>290</v>
      </c>
      <c r="B954" s="90">
        <v>953</v>
      </c>
      <c r="C954" s="53" t="s">
        <v>25</v>
      </c>
      <c r="D954" s="59" t="s">
        <v>156</v>
      </c>
      <c r="E954" s="55">
        <v>44562</v>
      </c>
      <c r="F954" s="146">
        <v>0.2</v>
      </c>
      <c r="G954" s="59">
        <v>3</v>
      </c>
      <c r="H954" s="63" t="s">
        <v>97</v>
      </c>
      <c r="I954" s="146">
        <v>0.2</v>
      </c>
      <c r="J954" s="63" t="s">
        <v>103</v>
      </c>
      <c r="K954" s="67">
        <v>2E-3</v>
      </c>
      <c r="L954" s="155">
        <v>23</v>
      </c>
      <c r="M9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54" s="89" t="str">
        <f>CONCATENATE("F","$",Таблица_основная[[#This Row],[Первая строка массива]])</f>
        <v>F$266</v>
      </c>
      <c r="O95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954" s="90">
        <v>266</v>
      </c>
      <c r="Q954" s="90">
        <f>Таблица_основная[[#This Row],[Первая строка массива]]+43</f>
        <v>309</v>
      </c>
    </row>
    <row r="955" spans="1:17" ht="15.75" x14ac:dyDescent="0.25">
      <c r="A955" s="90">
        <v>26</v>
      </c>
      <c r="B955" s="90">
        <v>954</v>
      </c>
      <c r="C955" s="53" t="s">
        <v>25</v>
      </c>
      <c r="D955" s="59" t="s">
        <v>165</v>
      </c>
      <c r="E955" s="55">
        <v>44562</v>
      </c>
      <c r="F955" s="59">
        <v>90</v>
      </c>
      <c r="G955" s="59">
        <v>19</v>
      </c>
      <c r="H955" s="63" t="s">
        <v>97</v>
      </c>
      <c r="I955" s="59">
        <v>154.69999999999999</v>
      </c>
      <c r="J955" s="63" t="s">
        <v>103</v>
      </c>
      <c r="K955" s="74">
        <v>2237.9</v>
      </c>
      <c r="L955" s="154">
        <v>23</v>
      </c>
      <c r="M95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5" s="89" t="str">
        <f>CONCATENATE("F","$",Таблица_основная[[#This Row],[Первая строка массива]])</f>
        <v>F$2</v>
      </c>
      <c r="O95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955" s="90">
        <v>2</v>
      </c>
      <c r="Q955" s="90">
        <f>Таблица_основная[[#This Row],[Первая строка массива]]+43</f>
        <v>45</v>
      </c>
    </row>
    <row r="956" spans="1:17" ht="15.75" x14ac:dyDescent="0.25">
      <c r="A956" s="90">
        <v>818</v>
      </c>
      <c r="B956" s="90">
        <v>955</v>
      </c>
      <c r="C956" s="53" t="s">
        <v>25</v>
      </c>
      <c r="D956" s="59" t="s">
        <v>166</v>
      </c>
      <c r="E956" s="55">
        <v>44562</v>
      </c>
      <c r="F956" s="59">
        <v>1435</v>
      </c>
      <c r="G956" s="59">
        <v>22</v>
      </c>
      <c r="H956" s="63" t="s">
        <v>97</v>
      </c>
      <c r="I956" s="59">
        <v>3901.3</v>
      </c>
      <c r="J956" s="63" t="s">
        <v>103</v>
      </c>
      <c r="K956" s="74">
        <v>44096.6</v>
      </c>
      <c r="L956" s="154">
        <v>23</v>
      </c>
      <c r="M95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6" s="89" t="str">
        <f>CONCATENATE("F","$",Таблица_основная[[#This Row],[Первая строка массива]])</f>
        <v>F$794</v>
      </c>
      <c r="O95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956" s="90">
        <v>794</v>
      </c>
      <c r="Q956" s="90">
        <f>Таблица_основная[[#This Row],[Первая строка массива]]+43</f>
        <v>837</v>
      </c>
    </row>
    <row r="957" spans="1:17" ht="15.75" x14ac:dyDescent="0.25">
      <c r="A957" s="90">
        <v>70</v>
      </c>
      <c r="B957" s="90">
        <v>956</v>
      </c>
      <c r="C957" s="53" t="s">
        <v>25</v>
      </c>
      <c r="D957" s="59" t="s">
        <v>157</v>
      </c>
      <c r="E957" s="55">
        <v>44562</v>
      </c>
      <c r="F957" s="59">
        <v>1547</v>
      </c>
      <c r="G957" s="59">
        <v>22</v>
      </c>
      <c r="H957" s="63" t="s">
        <v>97</v>
      </c>
      <c r="I957" s="59">
        <v>4080.4</v>
      </c>
      <c r="J957" s="63" t="s">
        <v>103</v>
      </c>
      <c r="K957" s="68">
        <v>46569.599999999999</v>
      </c>
      <c r="L957" s="155">
        <v>23</v>
      </c>
      <c r="M9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7" s="89" t="str">
        <f>CONCATENATE("F","$",Таблица_основная[[#This Row],[Первая строка массива]])</f>
        <v>F$46</v>
      </c>
      <c r="O95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957" s="90">
        <v>46</v>
      </c>
      <c r="Q957" s="90">
        <f>Таблица_основная[[#This Row],[Первая строка массива]]+43</f>
        <v>89</v>
      </c>
    </row>
    <row r="958" spans="1:17" ht="15.75" x14ac:dyDescent="0.25">
      <c r="A958" s="90">
        <v>422</v>
      </c>
      <c r="B958" s="90">
        <v>957</v>
      </c>
      <c r="C958" s="53" t="s">
        <v>25</v>
      </c>
      <c r="D958" s="59" t="s">
        <v>71</v>
      </c>
      <c r="E958" s="55">
        <v>44562</v>
      </c>
      <c r="F958" s="146">
        <v>15.8</v>
      </c>
      <c r="G958" s="59">
        <v>25</v>
      </c>
      <c r="H958" s="63" t="s">
        <v>97</v>
      </c>
      <c r="I958" s="146">
        <v>35.1</v>
      </c>
      <c r="J958" s="63" t="s">
        <v>103</v>
      </c>
      <c r="K958" s="67">
        <v>27.2</v>
      </c>
      <c r="L958" s="155">
        <v>23</v>
      </c>
      <c r="M9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8" s="89" t="str">
        <f>CONCATENATE("F","$",Таблица_основная[[#This Row],[Первая строка массива]])</f>
        <v>F$398</v>
      </c>
      <c r="O95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958" s="90">
        <v>398</v>
      </c>
      <c r="Q958" s="90">
        <f>Таблица_основная[[#This Row],[Первая строка массива]]+43</f>
        <v>441</v>
      </c>
    </row>
    <row r="959" spans="1:17" ht="15.75" x14ac:dyDescent="0.25">
      <c r="A959" s="90">
        <v>334</v>
      </c>
      <c r="B959" s="90">
        <v>958</v>
      </c>
      <c r="C959" s="53" t="s">
        <v>25</v>
      </c>
      <c r="D959" s="59" t="s">
        <v>158</v>
      </c>
      <c r="E959" s="55">
        <v>44562</v>
      </c>
      <c r="F959" s="59">
        <v>143</v>
      </c>
      <c r="G959" s="59">
        <v>24</v>
      </c>
      <c r="H959" s="63" t="s">
        <v>97</v>
      </c>
      <c r="I959" s="59">
        <v>225.2</v>
      </c>
      <c r="J959" s="63" t="s">
        <v>103</v>
      </c>
      <c r="K959" s="67">
        <v>2573.6</v>
      </c>
      <c r="L959" s="155">
        <v>23</v>
      </c>
      <c r="M9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59" s="89" t="str">
        <f>CONCATENATE("F","$",Таблица_основная[[#This Row],[Первая строка массива]])</f>
        <v>F$310</v>
      </c>
      <c r="O95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59" s="90">
        <v>310</v>
      </c>
      <c r="Q959" s="90">
        <f>Таблица_основная[[#This Row],[Первая строка массива]]+43</f>
        <v>353</v>
      </c>
    </row>
    <row r="960" spans="1:17" ht="15.75" x14ac:dyDescent="0.25">
      <c r="A960" s="90">
        <v>158</v>
      </c>
      <c r="B960" s="90">
        <v>959</v>
      </c>
      <c r="C960" s="53" t="s">
        <v>25</v>
      </c>
      <c r="D960" s="91" t="s">
        <v>85</v>
      </c>
      <c r="E960" s="55">
        <v>44562</v>
      </c>
      <c r="F960" s="137">
        <v>0.7</v>
      </c>
      <c r="G960" s="90">
        <v>13</v>
      </c>
      <c r="H960" s="63" t="s">
        <v>97</v>
      </c>
      <c r="I960" s="137">
        <v>0</v>
      </c>
      <c r="J960" s="63" t="s">
        <v>103</v>
      </c>
      <c r="K960" s="140" t="s">
        <v>178</v>
      </c>
      <c r="L960" s="156">
        <v>23</v>
      </c>
      <c r="M9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0" s="89" t="str">
        <f>CONCATENATE("F","$",Таблица_основная[[#This Row],[Первая строка массива]])</f>
        <v>F$134</v>
      </c>
      <c r="O96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960" s="90">
        <v>134</v>
      </c>
      <c r="Q960" s="90">
        <f>Таблица_основная[[#This Row],[Первая строка массива]]+43</f>
        <v>177</v>
      </c>
    </row>
    <row r="961" spans="1:17" ht="15.75" x14ac:dyDescent="0.25">
      <c r="A961" s="90">
        <v>554</v>
      </c>
      <c r="B961" s="90">
        <v>960</v>
      </c>
      <c r="C961" s="53" t="s">
        <v>25</v>
      </c>
      <c r="D961" s="91" t="s">
        <v>86</v>
      </c>
      <c r="E961" s="55">
        <v>44562</v>
      </c>
      <c r="F961" s="137">
        <v>25</v>
      </c>
      <c r="G961" s="90">
        <v>11</v>
      </c>
      <c r="H961" s="63" t="s">
        <v>97</v>
      </c>
      <c r="I961" s="93">
        <v>25.4</v>
      </c>
      <c r="J961" s="63" t="s">
        <v>103</v>
      </c>
      <c r="K961" s="67" t="s">
        <v>178</v>
      </c>
      <c r="L961" s="155">
        <v>23</v>
      </c>
      <c r="M9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1" s="89" t="str">
        <f>CONCATENATE("F","$",Таблица_основная[[#This Row],[Первая строка массива]])</f>
        <v>F$530</v>
      </c>
      <c r="O96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961" s="90">
        <v>530</v>
      </c>
      <c r="Q961" s="90">
        <f>Таблица_основная[[#This Row],[Первая строка массива]]+43</f>
        <v>573</v>
      </c>
    </row>
    <row r="962" spans="1:17" ht="15.75" x14ac:dyDescent="0.25">
      <c r="A962" s="90">
        <v>598</v>
      </c>
      <c r="B962" s="90">
        <v>961</v>
      </c>
      <c r="C962" s="53" t="s">
        <v>25</v>
      </c>
      <c r="D962" s="91" t="s">
        <v>159</v>
      </c>
      <c r="E962" s="55">
        <v>44562</v>
      </c>
      <c r="F962" s="137">
        <v>46</v>
      </c>
      <c r="G962" s="90">
        <v>20</v>
      </c>
      <c r="H962" s="63" t="s">
        <v>97</v>
      </c>
      <c r="I962" s="93">
        <v>62.9</v>
      </c>
      <c r="J962" s="63" t="s">
        <v>103</v>
      </c>
      <c r="K962" s="67" t="s">
        <v>178</v>
      </c>
      <c r="L962" s="155">
        <v>23</v>
      </c>
      <c r="M9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2" s="89" t="str">
        <f>CONCATENATE("F","$",Таблица_основная[[#This Row],[Первая строка массива]])</f>
        <v>F$574</v>
      </c>
      <c r="O96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962" s="90">
        <v>574</v>
      </c>
      <c r="Q962" s="90">
        <f>Таблица_основная[[#This Row],[Первая строка массива]]+43</f>
        <v>617</v>
      </c>
    </row>
    <row r="963" spans="1:17" ht="15.75" x14ac:dyDescent="0.25">
      <c r="A963" s="90">
        <v>686</v>
      </c>
      <c r="B963" s="90">
        <v>962</v>
      </c>
      <c r="C963" s="53" t="s">
        <v>25</v>
      </c>
      <c r="D963" s="91" t="s">
        <v>89</v>
      </c>
      <c r="E963" s="55">
        <v>44562</v>
      </c>
      <c r="F963" s="137">
        <v>14</v>
      </c>
      <c r="G963" s="90">
        <v>25</v>
      </c>
      <c r="H963" s="63" t="s">
        <v>97</v>
      </c>
      <c r="I963" s="93">
        <v>32.1</v>
      </c>
      <c r="J963" s="63" t="s">
        <v>103</v>
      </c>
      <c r="K963" s="67">
        <v>35.9</v>
      </c>
      <c r="L963" s="155">
        <v>23</v>
      </c>
      <c r="M9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963" s="89" t="str">
        <f>CONCATENATE("F","$",Таблица_основная[[#This Row],[Первая строка массива]])</f>
        <v>F$662</v>
      </c>
      <c r="O96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963" s="90">
        <v>662</v>
      </c>
      <c r="Q963" s="90">
        <f>Таблица_основная[[#This Row],[Первая строка массива]]+43</f>
        <v>705</v>
      </c>
    </row>
    <row r="964" spans="1:17" ht="15.75" x14ac:dyDescent="0.25">
      <c r="A964" s="90">
        <v>642</v>
      </c>
      <c r="B964" s="90">
        <v>963</v>
      </c>
      <c r="C964" s="53" t="s">
        <v>25</v>
      </c>
      <c r="D964" s="144" t="s">
        <v>90</v>
      </c>
      <c r="E964" s="55">
        <v>44562</v>
      </c>
      <c r="F964" s="147">
        <v>8</v>
      </c>
      <c r="G964" s="90">
        <v>16</v>
      </c>
      <c r="H964" s="63" t="s">
        <v>97</v>
      </c>
      <c r="I964" s="93">
        <v>13.7</v>
      </c>
      <c r="J964" s="63" t="s">
        <v>103</v>
      </c>
      <c r="K964" s="67">
        <v>42.8</v>
      </c>
      <c r="L964" s="155">
        <v>23</v>
      </c>
      <c r="M9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964" s="89" t="str">
        <f>CONCATENATE("F","$",Таблица_основная[[#This Row],[Первая строка массива]])</f>
        <v>F$618</v>
      </c>
      <c r="O96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964" s="90">
        <v>618</v>
      </c>
      <c r="Q964" s="90">
        <f>Таблица_основная[[#This Row],[Первая строка массива]]+43</f>
        <v>661</v>
      </c>
    </row>
    <row r="965" spans="1:17" ht="15.75" x14ac:dyDescent="0.25">
      <c r="A965" s="90">
        <v>730</v>
      </c>
      <c r="B965" s="90">
        <v>964</v>
      </c>
      <c r="C965" s="53" t="s">
        <v>25</v>
      </c>
      <c r="D965" s="144" t="s">
        <v>160</v>
      </c>
      <c r="E965" s="55">
        <v>44562</v>
      </c>
      <c r="F965" s="137">
        <v>0.1</v>
      </c>
      <c r="G965" s="90">
        <v>8</v>
      </c>
      <c r="H965" s="63" t="s">
        <v>97</v>
      </c>
      <c r="I965" s="93">
        <v>0</v>
      </c>
      <c r="J965" s="63" t="s">
        <v>103</v>
      </c>
      <c r="K965" s="140" t="s">
        <v>178</v>
      </c>
      <c r="L965" s="156">
        <v>23</v>
      </c>
      <c r="M9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65" s="89" t="str">
        <f>CONCATENATE("F","$",Таблица_основная[[#This Row],[Первая строка массива]])</f>
        <v>F$706</v>
      </c>
      <c r="O96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965" s="90">
        <v>706</v>
      </c>
      <c r="Q965" s="90">
        <f>Таблица_основная[[#This Row],[Первая строка массива]]+43</f>
        <v>749</v>
      </c>
    </row>
    <row r="966" spans="1:17" ht="15.75" x14ac:dyDescent="0.25">
      <c r="A966" s="90">
        <v>466</v>
      </c>
      <c r="B966" s="90">
        <v>965</v>
      </c>
      <c r="C966" s="53" t="s">
        <v>25</v>
      </c>
      <c r="D966" s="144" t="s">
        <v>161</v>
      </c>
      <c r="E966" s="55">
        <v>44562</v>
      </c>
      <c r="F966" s="95">
        <v>0.3</v>
      </c>
      <c r="G966" s="90">
        <v>3</v>
      </c>
      <c r="H966" s="63" t="s">
        <v>97</v>
      </c>
      <c r="I966" s="93">
        <v>0.2</v>
      </c>
      <c r="J966" s="63" t="s">
        <v>103</v>
      </c>
      <c r="K966" s="67" t="s">
        <v>178</v>
      </c>
      <c r="L966" s="155">
        <v>23</v>
      </c>
      <c r="M9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6" s="89" t="str">
        <f>CONCATENATE("F","$",Таблица_основная[[#This Row],[Первая строка массива]])</f>
        <v>F$442</v>
      </c>
      <c r="O96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966" s="90">
        <v>442</v>
      </c>
      <c r="Q966" s="90">
        <f>Таблица_основная[[#This Row],[Первая строка массива]]+43</f>
        <v>485</v>
      </c>
    </row>
    <row r="967" spans="1:17" ht="15.75" x14ac:dyDescent="0.25">
      <c r="A967" s="90">
        <v>510</v>
      </c>
      <c r="B967" s="90">
        <v>966</v>
      </c>
      <c r="C967" s="53" t="s">
        <v>25</v>
      </c>
      <c r="D967" s="144" t="s">
        <v>94</v>
      </c>
      <c r="E967" s="55">
        <v>44562</v>
      </c>
      <c r="F967" s="95">
        <v>0.9</v>
      </c>
      <c r="G967" s="90">
        <v>9</v>
      </c>
      <c r="H967" s="63" t="s">
        <v>97</v>
      </c>
      <c r="I967" s="95">
        <v>0.6</v>
      </c>
      <c r="J967" s="63" t="s">
        <v>103</v>
      </c>
      <c r="K967" s="67">
        <v>0.2</v>
      </c>
      <c r="L967" s="155">
        <v>23</v>
      </c>
      <c r="M9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7" s="89" t="str">
        <f>CONCATENATE("F","$",Таблица_основная[[#This Row],[Первая строка массива]])</f>
        <v>F$486</v>
      </c>
      <c r="O96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967" s="90">
        <v>486</v>
      </c>
      <c r="Q967" s="90">
        <f>Таблица_основная[[#This Row],[Первая строка массива]]+43</f>
        <v>529</v>
      </c>
    </row>
    <row r="968" spans="1:17" ht="15.75" x14ac:dyDescent="0.25">
      <c r="A968" s="90">
        <v>378</v>
      </c>
      <c r="B968" s="90">
        <v>967</v>
      </c>
      <c r="C968" s="53" t="s">
        <v>25</v>
      </c>
      <c r="D968" s="54" t="s">
        <v>162</v>
      </c>
      <c r="E968" s="55">
        <v>44562</v>
      </c>
      <c r="F968" s="146">
        <v>1.5</v>
      </c>
      <c r="G968" s="59">
        <v>14</v>
      </c>
      <c r="H968" s="63" t="s">
        <v>97</v>
      </c>
      <c r="I968" s="59">
        <v>1.9</v>
      </c>
      <c r="J968" s="63" t="s">
        <v>103</v>
      </c>
      <c r="K968" s="67">
        <v>1.5</v>
      </c>
      <c r="L968" s="155">
        <v>23</v>
      </c>
      <c r="M9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8" s="89" t="str">
        <f>CONCATENATE("F","$",Таблица_основная[[#This Row],[Первая строка массива]])</f>
        <v>F$354</v>
      </c>
      <c r="O96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968" s="90">
        <v>354</v>
      </c>
      <c r="Q968" s="90">
        <f>Таблица_основная[[#This Row],[Первая строка массива]]+43</f>
        <v>397</v>
      </c>
    </row>
    <row r="969" spans="1:17" ht="15.75" x14ac:dyDescent="0.25">
      <c r="A969" s="90">
        <v>114</v>
      </c>
      <c r="B969" s="90">
        <v>968</v>
      </c>
      <c r="C969" s="53" t="s">
        <v>25</v>
      </c>
      <c r="D969" s="54" t="s">
        <v>83</v>
      </c>
      <c r="E969" s="55">
        <v>44562</v>
      </c>
      <c r="F969" s="92">
        <v>1</v>
      </c>
      <c r="G969" s="96">
        <v>5</v>
      </c>
      <c r="H969" s="63" t="s">
        <v>97</v>
      </c>
      <c r="I969" s="92">
        <v>1.1000000000000001</v>
      </c>
      <c r="J969" s="63" t="s">
        <v>103</v>
      </c>
      <c r="K969" s="67">
        <v>30.3</v>
      </c>
      <c r="L969" s="155">
        <v>23</v>
      </c>
      <c r="M9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69" s="89" t="str">
        <f>CONCATENATE("F","$",Таблица_основная[[#This Row],[Первая строка массива]])</f>
        <v>F$90</v>
      </c>
      <c r="O96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969" s="90">
        <v>90</v>
      </c>
      <c r="Q969" s="90">
        <f>Таблица_основная[[#This Row],[Первая строка массива]]+43</f>
        <v>133</v>
      </c>
    </row>
    <row r="970" spans="1:17" ht="15.75" x14ac:dyDescent="0.25">
      <c r="A970" s="90">
        <v>202</v>
      </c>
      <c r="B970" s="90">
        <v>969</v>
      </c>
      <c r="C970" s="53" t="s">
        <v>25</v>
      </c>
      <c r="D970" s="54" t="s">
        <v>163</v>
      </c>
      <c r="E970" s="55">
        <v>44562</v>
      </c>
      <c r="F970" s="94">
        <v>100</v>
      </c>
      <c r="G970" s="96">
        <v>1</v>
      </c>
      <c r="H970" s="63" t="s">
        <v>97</v>
      </c>
      <c r="I970" s="94">
        <v>99.2</v>
      </c>
      <c r="J970" s="63" t="s">
        <v>103</v>
      </c>
      <c r="K970" s="67" t="s">
        <v>178</v>
      </c>
      <c r="L970" s="155">
        <v>23</v>
      </c>
      <c r="M9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970" s="89" t="str">
        <f>CONCATENATE("F","$",Таблица_основная[[#This Row],[Первая строка массива]])</f>
        <v>F$178</v>
      </c>
      <c r="O97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970" s="90">
        <v>178</v>
      </c>
      <c r="Q970" s="90">
        <f>Таблица_основная[[#This Row],[Первая строка массива]]+43</f>
        <v>221</v>
      </c>
    </row>
    <row r="971" spans="1:17" ht="15.75" x14ac:dyDescent="0.25">
      <c r="A971" s="90">
        <v>1082</v>
      </c>
      <c r="B971" s="90">
        <v>970</v>
      </c>
      <c r="C971" s="53" t="s">
        <v>25</v>
      </c>
      <c r="D971" s="54" t="s">
        <v>155</v>
      </c>
      <c r="E971" s="55">
        <v>44927</v>
      </c>
      <c r="F971" s="59">
        <v>22</v>
      </c>
      <c r="G971" s="59">
        <v>10</v>
      </c>
      <c r="H971" s="63" t="s">
        <v>98</v>
      </c>
      <c r="I971" s="59">
        <v>24</v>
      </c>
      <c r="J971" s="63" t="s">
        <v>104</v>
      </c>
      <c r="K971" s="69">
        <v>209.5</v>
      </c>
      <c r="L971" s="154">
        <v>22</v>
      </c>
      <c r="M971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971" s="89" t="str">
        <f>CONCATENATE("F","$",Таблица_основная[[#This Row],[Первая строка массива]])</f>
        <v>F$1058</v>
      </c>
      <c r="O97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971" s="90">
        <v>1058</v>
      </c>
      <c r="Q971" s="90">
        <f>Таблица_основная[[#This Row],[Первая строка массива]]+43</f>
        <v>1101</v>
      </c>
    </row>
    <row r="972" spans="1:17" ht="15.75" x14ac:dyDescent="0.25">
      <c r="A972" s="90">
        <v>1610</v>
      </c>
      <c r="B972" s="90">
        <v>971</v>
      </c>
      <c r="C972" s="53" t="s">
        <v>25</v>
      </c>
      <c r="D972" s="54" t="s">
        <v>164</v>
      </c>
      <c r="E972" s="55">
        <v>44927</v>
      </c>
      <c r="F972" s="59">
        <v>91097.999999999971</v>
      </c>
      <c r="G972" s="59">
        <v>25</v>
      </c>
      <c r="H972" s="63" t="s">
        <v>98</v>
      </c>
      <c r="I972" s="59">
        <v>131655.9</v>
      </c>
      <c r="J972" s="63" t="s">
        <v>104</v>
      </c>
      <c r="K972" s="71">
        <v>1645476.7</v>
      </c>
      <c r="L972" s="155">
        <v>22</v>
      </c>
      <c r="M97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2" s="89" t="str">
        <f>CONCATENATE("F","$",Таблица_основная[[#This Row],[Первая строка массива]])</f>
        <v>F$1586</v>
      </c>
      <c r="O97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972" s="90">
        <v>1586</v>
      </c>
      <c r="Q972" s="90">
        <f>Таблица_основная[[#This Row],[Первая строка массива]]+43</f>
        <v>1629</v>
      </c>
    </row>
    <row r="973" spans="1:17" ht="15.75" x14ac:dyDescent="0.25">
      <c r="A973" s="90">
        <v>1126</v>
      </c>
      <c r="B973" s="90">
        <v>972</v>
      </c>
      <c r="C973" s="53" t="s">
        <v>25</v>
      </c>
      <c r="D973" s="54" t="s">
        <v>156</v>
      </c>
      <c r="E973" s="55">
        <v>44927</v>
      </c>
      <c r="F973" s="146">
        <v>0.2</v>
      </c>
      <c r="G973" s="59">
        <v>3</v>
      </c>
      <c r="H973" s="63" t="s">
        <v>98</v>
      </c>
      <c r="I973" s="146">
        <v>0.2</v>
      </c>
      <c r="J973" s="63" t="s">
        <v>104</v>
      </c>
      <c r="K973" s="66">
        <v>1E-3</v>
      </c>
      <c r="L973" s="154">
        <v>22</v>
      </c>
      <c r="M97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973" s="89" t="str">
        <f>CONCATENATE("F","$",Таблица_основная[[#This Row],[Первая строка массива]])</f>
        <v>F$1102</v>
      </c>
      <c r="O97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973" s="90">
        <v>1102</v>
      </c>
      <c r="Q973" s="90">
        <f>Таблица_основная[[#This Row],[Первая строка массива]]+43</f>
        <v>1145</v>
      </c>
    </row>
    <row r="974" spans="1:17" ht="15.75" x14ac:dyDescent="0.25">
      <c r="A974" s="90">
        <v>862</v>
      </c>
      <c r="B974" s="90">
        <v>973</v>
      </c>
      <c r="C974" s="53" t="s">
        <v>25</v>
      </c>
      <c r="D974" s="54" t="s">
        <v>165</v>
      </c>
      <c r="E974" s="55">
        <v>44927</v>
      </c>
      <c r="F974" s="59">
        <v>74</v>
      </c>
      <c r="G974" s="59">
        <v>21</v>
      </c>
      <c r="H974" s="63" t="s">
        <v>98</v>
      </c>
      <c r="I974" s="59">
        <v>147.19999999999999</v>
      </c>
      <c r="J974" s="63" t="s">
        <v>104</v>
      </c>
      <c r="K974" s="70">
        <v>2015</v>
      </c>
      <c r="L974" s="154">
        <v>22</v>
      </c>
      <c r="M97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4" s="89" t="str">
        <f>CONCATENATE("F","$",Таблица_основная[[#This Row],[Первая строка массива]])</f>
        <v>F$838</v>
      </c>
      <c r="O97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974" s="90">
        <v>838</v>
      </c>
      <c r="Q974" s="90">
        <f>Таблица_основная[[#This Row],[Первая строка массива]]+43</f>
        <v>881</v>
      </c>
    </row>
    <row r="975" spans="1:17" ht="15.75" x14ac:dyDescent="0.25">
      <c r="A975" s="90">
        <v>1654</v>
      </c>
      <c r="B975" s="90">
        <v>974</v>
      </c>
      <c r="C975" s="53" t="s">
        <v>25</v>
      </c>
      <c r="D975" s="54" t="s">
        <v>166</v>
      </c>
      <c r="E975" s="55">
        <v>44927</v>
      </c>
      <c r="F975" s="59">
        <v>1562</v>
      </c>
      <c r="G975" s="59">
        <v>23</v>
      </c>
      <c r="H975" s="63" t="s">
        <v>98</v>
      </c>
      <c r="I975" s="59">
        <v>4235.8999999999996</v>
      </c>
      <c r="J975" s="63" t="s">
        <v>104</v>
      </c>
      <c r="K975" s="70">
        <v>45809.4</v>
      </c>
      <c r="L975" s="154">
        <v>22</v>
      </c>
      <c r="M97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5" s="89" t="str">
        <f>CONCATENATE("F","$",Таблица_основная[[#This Row],[Первая строка массива]])</f>
        <v>F$1630</v>
      </c>
      <c r="O97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975" s="90">
        <v>1630</v>
      </c>
      <c r="Q975" s="90">
        <f>Таблица_основная[[#This Row],[Первая строка массива]]+43</f>
        <v>1673</v>
      </c>
    </row>
    <row r="976" spans="1:17" ht="15.75" x14ac:dyDescent="0.25">
      <c r="A976" s="90">
        <v>906</v>
      </c>
      <c r="B976" s="90">
        <v>975</v>
      </c>
      <c r="C976" s="53" t="s">
        <v>25</v>
      </c>
      <c r="D976" s="54" t="s">
        <v>157</v>
      </c>
      <c r="E976" s="55">
        <v>44927</v>
      </c>
      <c r="F976" s="59">
        <v>1658</v>
      </c>
      <c r="G976" s="59">
        <v>23</v>
      </c>
      <c r="H976" s="63" t="s">
        <v>98</v>
      </c>
      <c r="I976" s="59">
        <v>4407.1000000000004</v>
      </c>
      <c r="J976" s="63" t="s">
        <v>104</v>
      </c>
      <c r="K976" s="67">
        <v>48033.8</v>
      </c>
      <c r="L976" s="155">
        <v>22</v>
      </c>
      <c r="M9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6" s="89" t="str">
        <f>CONCATENATE("F","$",Таблица_основная[[#This Row],[Первая строка массива]])</f>
        <v>F$882</v>
      </c>
      <c r="O97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976" s="90">
        <v>882</v>
      </c>
      <c r="Q976" s="90">
        <f>Таблица_основная[[#This Row],[Первая строка массива]]+43</f>
        <v>925</v>
      </c>
    </row>
    <row r="977" spans="1:17" ht="15.75" x14ac:dyDescent="0.25">
      <c r="A977" s="90">
        <v>1258</v>
      </c>
      <c r="B977" s="90">
        <v>976</v>
      </c>
      <c r="C977" s="53" t="s">
        <v>25</v>
      </c>
      <c r="D977" s="54" t="s">
        <v>71</v>
      </c>
      <c r="E977" s="55">
        <v>44927</v>
      </c>
      <c r="F977" s="57">
        <v>18.2</v>
      </c>
      <c r="G977" s="59">
        <v>21</v>
      </c>
      <c r="H977" s="63" t="s">
        <v>98</v>
      </c>
      <c r="I977" s="57">
        <v>33.5</v>
      </c>
      <c r="J977" s="63" t="s">
        <v>104</v>
      </c>
      <c r="K977" s="67">
        <v>29.2</v>
      </c>
      <c r="L977" s="155">
        <v>22</v>
      </c>
      <c r="M9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7" s="89" t="str">
        <f>CONCATENATE("F","$",Таблица_основная[[#This Row],[Первая строка массива]])</f>
        <v>F$1234</v>
      </c>
      <c r="O97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977" s="90">
        <v>1234</v>
      </c>
      <c r="Q977" s="90">
        <f>Таблица_основная[[#This Row],[Первая строка массива]]+43</f>
        <v>1277</v>
      </c>
    </row>
    <row r="978" spans="1:17" ht="15.75" x14ac:dyDescent="0.25">
      <c r="A978" s="90">
        <v>1170</v>
      </c>
      <c r="B978" s="90">
        <v>977</v>
      </c>
      <c r="C978" s="53" t="s">
        <v>25</v>
      </c>
      <c r="D978" s="54" t="s">
        <v>158</v>
      </c>
      <c r="E978" s="55">
        <v>44927</v>
      </c>
      <c r="F978" s="56">
        <v>125</v>
      </c>
      <c r="G978" s="59">
        <v>21</v>
      </c>
      <c r="H978" s="63" t="s">
        <v>98</v>
      </c>
      <c r="I978" s="56">
        <v>183.4</v>
      </c>
      <c r="J978" s="63" t="s">
        <v>104</v>
      </c>
      <c r="K978" s="67">
        <v>2563.9</v>
      </c>
      <c r="L978" s="155">
        <v>22</v>
      </c>
      <c r="M9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78" s="89" t="str">
        <f>CONCATENATE("F","$",Таблица_основная[[#This Row],[Первая строка массива]])</f>
        <v>F$1146</v>
      </c>
      <c r="O97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978" s="90">
        <v>1146</v>
      </c>
      <c r="Q978" s="90">
        <f>Таблица_основная[[#This Row],[Первая строка массива]]+43</f>
        <v>1189</v>
      </c>
    </row>
    <row r="979" spans="1:17" ht="15.75" x14ac:dyDescent="0.25">
      <c r="A979" s="90">
        <v>994</v>
      </c>
      <c r="B979" s="90">
        <v>978</v>
      </c>
      <c r="C979" s="53" t="s">
        <v>25</v>
      </c>
      <c r="D979" s="144" t="s">
        <v>85</v>
      </c>
      <c r="E979" s="55">
        <v>44927</v>
      </c>
      <c r="F979" s="93">
        <v>0.7</v>
      </c>
      <c r="G979" s="90">
        <v>12</v>
      </c>
      <c r="H979" s="63" t="s">
        <v>98</v>
      </c>
      <c r="I979" s="147">
        <v>0</v>
      </c>
      <c r="J979" s="63" t="s">
        <v>104</v>
      </c>
      <c r="K979" s="140" t="s">
        <v>178</v>
      </c>
      <c r="L979" s="156">
        <v>22</v>
      </c>
      <c r="M9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979" s="89" t="str">
        <f>CONCATENATE("F","$",Таблица_основная[[#This Row],[Первая строка массива]])</f>
        <v>F$970</v>
      </c>
      <c r="O97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979" s="90">
        <v>970</v>
      </c>
      <c r="Q979" s="90">
        <f>Таблица_основная[[#This Row],[Первая строка массива]]+43</f>
        <v>1013</v>
      </c>
    </row>
    <row r="980" spans="1:17" ht="15.75" x14ac:dyDescent="0.25">
      <c r="A980" s="90">
        <v>1390</v>
      </c>
      <c r="B980" s="90">
        <v>979</v>
      </c>
      <c r="C980" s="53" t="s">
        <v>25</v>
      </c>
      <c r="D980" s="144" t="s">
        <v>86</v>
      </c>
      <c r="E980" s="55">
        <v>44927</v>
      </c>
      <c r="F980" s="150">
        <v>29</v>
      </c>
      <c r="G980" s="90">
        <v>9</v>
      </c>
      <c r="H980" s="63" t="s">
        <v>98</v>
      </c>
      <c r="I980" s="150">
        <v>28.3</v>
      </c>
      <c r="J980" s="63" t="s">
        <v>104</v>
      </c>
      <c r="K980" s="67" t="s">
        <v>178</v>
      </c>
      <c r="L980" s="155">
        <v>22</v>
      </c>
      <c r="M9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0" s="89" t="str">
        <f>CONCATENATE("F","$",Таблица_основная[[#This Row],[Первая строка массива]])</f>
        <v>F$1366</v>
      </c>
      <c r="O98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980" s="90">
        <v>1366</v>
      </c>
      <c r="Q980" s="90">
        <f>Таблица_основная[[#This Row],[Первая строка массива]]+43</f>
        <v>1409</v>
      </c>
    </row>
    <row r="981" spans="1:17" ht="15.75" x14ac:dyDescent="0.25">
      <c r="A981" s="90">
        <v>1434</v>
      </c>
      <c r="B981" s="90">
        <v>980</v>
      </c>
      <c r="C981" s="53" t="s">
        <v>25</v>
      </c>
      <c r="D981" s="144" t="s">
        <v>159</v>
      </c>
      <c r="E981" s="55">
        <v>44927</v>
      </c>
      <c r="F981" s="150">
        <v>29</v>
      </c>
      <c r="G981" s="90">
        <v>9</v>
      </c>
      <c r="H981" s="63" t="s">
        <v>98</v>
      </c>
      <c r="I981" s="150">
        <v>39.1</v>
      </c>
      <c r="J981" s="63" t="s">
        <v>104</v>
      </c>
      <c r="K981" s="67" t="s">
        <v>178</v>
      </c>
      <c r="L981" s="155">
        <v>22</v>
      </c>
      <c r="M9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1" s="89" t="str">
        <f>CONCATENATE("F","$",Таблица_основная[[#This Row],[Первая строка массива]])</f>
        <v>F$1410</v>
      </c>
      <c r="O98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981" s="90">
        <v>1410</v>
      </c>
      <c r="Q981" s="90">
        <f>Таблица_основная[[#This Row],[Первая строка массива]]+43</f>
        <v>1453</v>
      </c>
    </row>
    <row r="982" spans="1:17" ht="15.75" x14ac:dyDescent="0.25">
      <c r="A982" s="90">
        <v>1522</v>
      </c>
      <c r="B982" s="90">
        <v>981</v>
      </c>
      <c r="C982" s="53" t="s">
        <v>25</v>
      </c>
      <c r="D982" s="144" t="s">
        <v>89</v>
      </c>
      <c r="E982" s="55">
        <v>44927</v>
      </c>
      <c r="F982" s="150">
        <v>15</v>
      </c>
      <c r="G982" s="90">
        <v>31</v>
      </c>
      <c r="H982" s="63" t="s">
        <v>98</v>
      </c>
      <c r="I982" s="150">
        <v>43.2</v>
      </c>
      <c r="J982" s="63" t="s">
        <v>104</v>
      </c>
      <c r="K982" s="67">
        <v>39.299999999999997</v>
      </c>
      <c r="L982" s="155">
        <v>22</v>
      </c>
      <c r="M9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2" s="89" t="str">
        <f>CONCATENATE("F","$",Таблица_основная[[#This Row],[Первая строка массива]])</f>
        <v>F$1498</v>
      </c>
      <c r="O98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982" s="90">
        <v>1498</v>
      </c>
      <c r="Q982" s="90">
        <f>Таблица_основная[[#This Row],[Первая строка массива]]+43</f>
        <v>1541</v>
      </c>
    </row>
    <row r="983" spans="1:17" ht="15.75" x14ac:dyDescent="0.25">
      <c r="A983" s="90">
        <v>1478</v>
      </c>
      <c r="B983" s="90">
        <v>982</v>
      </c>
      <c r="C983" s="53" t="s">
        <v>25</v>
      </c>
      <c r="D983" s="144" t="s">
        <v>90</v>
      </c>
      <c r="E983" s="55">
        <v>44927</v>
      </c>
      <c r="F983" s="150">
        <v>0</v>
      </c>
      <c r="G983" s="90">
        <v>8</v>
      </c>
      <c r="H983" s="63" t="s">
        <v>98</v>
      </c>
      <c r="I983" s="150">
        <v>2.2000000000000002</v>
      </c>
      <c r="J983" s="63" t="s">
        <v>104</v>
      </c>
      <c r="K983" s="67">
        <v>31.5</v>
      </c>
      <c r="L983" s="155">
        <v>22</v>
      </c>
      <c r="M9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83" s="89" t="str">
        <f>CONCATENATE("F","$",Таблица_основная[[#This Row],[Первая строка массива]])</f>
        <v>F$1454</v>
      </c>
      <c r="O98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983" s="90">
        <v>1454</v>
      </c>
      <c r="Q983" s="90">
        <f>Таблица_основная[[#This Row],[Первая строка массива]]+43</f>
        <v>1497</v>
      </c>
    </row>
    <row r="984" spans="1:17" ht="15.75" x14ac:dyDescent="0.25">
      <c r="A984" s="90">
        <v>1566</v>
      </c>
      <c r="B984" s="90">
        <v>983</v>
      </c>
      <c r="C984" s="53" t="s">
        <v>25</v>
      </c>
      <c r="D984" s="144" t="s">
        <v>160</v>
      </c>
      <c r="E984" s="55">
        <v>44927</v>
      </c>
      <c r="F984" s="150">
        <v>0.3</v>
      </c>
      <c r="G984" s="90">
        <v>7</v>
      </c>
      <c r="H984" s="63" t="s">
        <v>98</v>
      </c>
      <c r="I984" s="150">
        <v>0</v>
      </c>
      <c r="J984" s="63" t="s">
        <v>104</v>
      </c>
      <c r="K984" s="140" t="s">
        <v>178</v>
      </c>
      <c r="L984" s="156">
        <v>22</v>
      </c>
      <c r="M9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984" s="89" t="str">
        <f>CONCATENATE("F","$",Таблица_основная[[#This Row],[Первая строка массива]])</f>
        <v>F$1542</v>
      </c>
      <c r="O98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984" s="90">
        <v>1542</v>
      </c>
      <c r="Q984" s="90">
        <f>Таблица_основная[[#This Row],[Первая строка массива]]+43</f>
        <v>1585</v>
      </c>
    </row>
    <row r="985" spans="1:17" ht="15.75" x14ac:dyDescent="0.25">
      <c r="A985" s="90">
        <v>1302</v>
      </c>
      <c r="B985" s="90">
        <v>984</v>
      </c>
      <c r="C985" s="53" t="s">
        <v>25</v>
      </c>
      <c r="D985" s="91" t="s">
        <v>161</v>
      </c>
      <c r="E985" s="55">
        <v>44927</v>
      </c>
      <c r="F985" s="95">
        <v>0.3</v>
      </c>
      <c r="G985" s="90">
        <v>3</v>
      </c>
      <c r="H985" s="63" t="s">
        <v>98</v>
      </c>
      <c r="I985" s="95">
        <v>0.2</v>
      </c>
      <c r="J985" s="63" t="s">
        <v>104</v>
      </c>
      <c r="K985" s="67" t="s">
        <v>178</v>
      </c>
      <c r="L985" s="155">
        <v>22</v>
      </c>
      <c r="M9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5" s="89" t="str">
        <f>CONCATENATE("F","$",Таблица_основная[[#This Row],[Первая строка массива]])</f>
        <v>F$1278</v>
      </c>
      <c r="O98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985" s="90">
        <v>1278</v>
      </c>
      <c r="Q985" s="90">
        <f>Таблица_основная[[#This Row],[Первая строка массива]]+43</f>
        <v>1321</v>
      </c>
    </row>
    <row r="986" spans="1:17" ht="15.75" x14ac:dyDescent="0.25">
      <c r="A986" s="90">
        <v>1346</v>
      </c>
      <c r="B986" s="90">
        <v>985</v>
      </c>
      <c r="C986" s="53" t="s">
        <v>25</v>
      </c>
      <c r="D986" s="91" t="s">
        <v>94</v>
      </c>
      <c r="E986" s="55">
        <v>44927</v>
      </c>
      <c r="F986" s="95">
        <v>0.2</v>
      </c>
      <c r="G986" s="90">
        <v>5</v>
      </c>
      <c r="H986" s="63" t="s">
        <v>98</v>
      </c>
      <c r="I986" s="95">
        <v>0.5</v>
      </c>
      <c r="J986" s="63" t="s">
        <v>104</v>
      </c>
      <c r="K986" s="67">
        <v>0.2</v>
      </c>
      <c r="L986" s="155">
        <v>22</v>
      </c>
      <c r="M9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986" s="89" t="str">
        <f>CONCATENATE("F","$",Таблица_основная[[#This Row],[Первая строка массива]])</f>
        <v>F$1322</v>
      </c>
      <c r="O98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986" s="90">
        <v>1322</v>
      </c>
      <c r="Q986" s="90">
        <f>Таблица_основная[[#This Row],[Первая строка массива]]+43</f>
        <v>1365</v>
      </c>
    </row>
    <row r="987" spans="1:17" ht="15.75" x14ac:dyDescent="0.25">
      <c r="A987" s="90">
        <v>1214</v>
      </c>
      <c r="B987" s="90">
        <v>986</v>
      </c>
      <c r="C987" s="53" t="s">
        <v>25</v>
      </c>
      <c r="D987" s="59" t="s">
        <v>162</v>
      </c>
      <c r="E987" s="55">
        <v>44927</v>
      </c>
      <c r="F987" s="59">
        <v>1.4</v>
      </c>
      <c r="G987" s="59">
        <v>8</v>
      </c>
      <c r="H987" s="63" t="s">
        <v>98</v>
      </c>
      <c r="I987" s="59">
        <v>1.4</v>
      </c>
      <c r="J987" s="63" t="s">
        <v>104</v>
      </c>
      <c r="K987" s="67">
        <v>1.6</v>
      </c>
      <c r="L987" s="155">
        <v>22</v>
      </c>
      <c r="M9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87" s="89" t="str">
        <f>CONCATENATE("F","$",Таблица_основная[[#This Row],[Первая строка массива]])</f>
        <v>F$1190</v>
      </c>
      <c r="O98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987" s="90">
        <v>1190</v>
      </c>
      <c r="Q987" s="90">
        <f>Таблица_основная[[#This Row],[Первая строка массива]]+43</f>
        <v>1233</v>
      </c>
    </row>
    <row r="988" spans="1:17" ht="15.75" x14ac:dyDescent="0.25">
      <c r="A988" s="90">
        <v>950</v>
      </c>
      <c r="B988" s="90">
        <v>987</v>
      </c>
      <c r="C988" s="53" t="s">
        <v>25</v>
      </c>
      <c r="D988" s="59" t="s">
        <v>83</v>
      </c>
      <c r="E988" s="55">
        <v>44927</v>
      </c>
      <c r="F988" s="92">
        <v>1</v>
      </c>
      <c r="G988" s="96">
        <v>5</v>
      </c>
      <c r="H988" s="63" t="s">
        <v>98</v>
      </c>
      <c r="I988" s="92">
        <v>1.1000000000000001</v>
      </c>
      <c r="J988" s="63" t="s">
        <v>104</v>
      </c>
      <c r="K988" s="67">
        <v>32.1</v>
      </c>
      <c r="L988" s="155">
        <v>22</v>
      </c>
      <c r="M9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988" s="89" t="str">
        <f>CONCATENATE("F","$",Таблица_основная[[#This Row],[Первая строка массива]])</f>
        <v>F$926</v>
      </c>
      <c r="O98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988" s="90">
        <v>926</v>
      </c>
      <c r="Q988" s="90">
        <f>Таблица_основная[[#This Row],[Первая строка массива]]+43</f>
        <v>969</v>
      </c>
    </row>
    <row r="989" spans="1:17" ht="15.75" x14ac:dyDescent="0.25">
      <c r="A989" s="90">
        <v>1038</v>
      </c>
      <c r="B989" s="90">
        <v>988</v>
      </c>
      <c r="C989" s="53" t="s">
        <v>25</v>
      </c>
      <c r="D989" s="59" t="s">
        <v>163</v>
      </c>
      <c r="E989" s="55">
        <v>44927</v>
      </c>
      <c r="F989" s="94">
        <v>100</v>
      </c>
      <c r="G989" s="96">
        <v>1</v>
      </c>
      <c r="H989" s="63" t="s">
        <v>98</v>
      </c>
      <c r="I989" s="94">
        <v>99.5</v>
      </c>
      <c r="J989" s="63" t="s">
        <v>104</v>
      </c>
      <c r="K989" s="67" t="s">
        <v>178</v>
      </c>
      <c r="L989" s="155">
        <v>22</v>
      </c>
      <c r="M9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989" s="89" t="str">
        <f>CONCATENATE("F","$",Таблица_основная[[#This Row],[Первая строка массива]])</f>
        <v>F$1014</v>
      </c>
      <c r="O98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989" s="90">
        <v>1014</v>
      </c>
      <c r="Q989" s="90">
        <f>Таблица_основная[[#This Row],[Первая строка массива]]+43</f>
        <v>1057</v>
      </c>
    </row>
    <row r="990" spans="1:17" ht="15.75" x14ac:dyDescent="0.25">
      <c r="A990" s="90">
        <v>247</v>
      </c>
      <c r="B990" s="90">
        <v>989</v>
      </c>
      <c r="C990" s="53" t="s">
        <v>26</v>
      </c>
      <c r="D990" s="59" t="s">
        <v>155</v>
      </c>
      <c r="E990" s="55">
        <v>44562</v>
      </c>
      <c r="F990" s="59">
        <v>17</v>
      </c>
      <c r="G990" s="59">
        <v>16</v>
      </c>
      <c r="H990" s="63" t="s">
        <v>97</v>
      </c>
      <c r="I990" s="59">
        <v>24.3</v>
      </c>
      <c r="J990" s="63" t="s">
        <v>103</v>
      </c>
      <c r="K990" s="72">
        <v>235.1</v>
      </c>
      <c r="L990" s="154">
        <v>33</v>
      </c>
      <c r="M99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0" s="89" t="str">
        <f>CONCATENATE("F","$",Таблица_основная[[#This Row],[Первая строка массива]])</f>
        <v>F$222</v>
      </c>
      <c r="O99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990" s="90">
        <v>222</v>
      </c>
      <c r="Q990" s="90">
        <f>Таблица_основная[[#This Row],[Первая строка массива]]+43</f>
        <v>265</v>
      </c>
    </row>
    <row r="991" spans="1:17" ht="15.75" x14ac:dyDescent="0.25">
      <c r="A991" s="90">
        <v>775</v>
      </c>
      <c r="B991" s="90">
        <v>990</v>
      </c>
      <c r="C991" s="53" t="s">
        <v>26</v>
      </c>
      <c r="D991" s="59" t="s">
        <v>164</v>
      </c>
      <c r="E991" s="55">
        <v>44562</v>
      </c>
      <c r="F991" s="59">
        <v>61171.000000000007</v>
      </c>
      <c r="G991" s="59">
        <v>32</v>
      </c>
      <c r="H991" s="63" t="s">
        <v>97</v>
      </c>
      <c r="I991" s="59">
        <v>116149</v>
      </c>
      <c r="J991" s="63" t="s">
        <v>103</v>
      </c>
      <c r="K991" s="73">
        <v>1712442.1</v>
      </c>
      <c r="L991" s="154">
        <v>33</v>
      </c>
      <c r="M99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1" s="89" t="str">
        <f>CONCATENATE("F","$",Таблица_основная[[#This Row],[Первая строка массива]])</f>
        <v>F$750</v>
      </c>
      <c r="O99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991" s="90">
        <v>750</v>
      </c>
      <c r="Q991" s="90">
        <f>Таблица_основная[[#This Row],[Первая строка массива]]+43</f>
        <v>793</v>
      </c>
    </row>
    <row r="992" spans="1:17" ht="15.75" x14ac:dyDescent="0.25">
      <c r="A992" s="90">
        <v>291</v>
      </c>
      <c r="B992" s="90">
        <v>991</v>
      </c>
      <c r="C992" s="53" t="s">
        <v>26</v>
      </c>
      <c r="D992" s="59" t="s">
        <v>156</v>
      </c>
      <c r="E992" s="55">
        <v>44562</v>
      </c>
      <c r="F992" s="146">
        <v>0.3</v>
      </c>
      <c r="G992" s="59">
        <v>2</v>
      </c>
      <c r="H992" s="63" t="s">
        <v>97</v>
      </c>
      <c r="I992" s="146">
        <v>0.2</v>
      </c>
      <c r="J992" s="63" t="s">
        <v>103</v>
      </c>
      <c r="K992" s="67">
        <v>2E-3</v>
      </c>
      <c r="L992" s="155">
        <v>33</v>
      </c>
      <c r="M99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992" s="89" t="str">
        <f>CONCATENATE("F","$",Таблица_основная[[#This Row],[Первая строка массива]])</f>
        <v>F$266</v>
      </c>
      <c r="O99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992" s="90">
        <v>266</v>
      </c>
      <c r="Q992" s="90">
        <f>Таблица_основная[[#This Row],[Первая строка массива]]+43</f>
        <v>309</v>
      </c>
    </row>
    <row r="993" spans="1:17" ht="15.75" x14ac:dyDescent="0.25">
      <c r="A993" s="90">
        <v>27</v>
      </c>
      <c r="B993" s="90">
        <v>992</v>
      </c>
      <c r="C993" s="53" t="s">
        <v>26</v>
      </c>
      <c r="D993" s="59" t="s">
        <v>165</v>
      </c>
      <c r="E993" s="55">
        <v>44562</v>
      </c>
      <c r="F993" s="59">
        <v>60</v>
      </c>
      <c r="G993" s="59">
        <v>28</v>
      </c>
      <c r="H993" s="63" t="s">
        <v>97</v>
      </c>
      <c r="I993" s="59">
        <v>154.69999999999999</v>
      </c>
      <c r="J993" s="63" t="s">
        <v>103</v>
      </c>
      <c r="K993" s="74">
        <v>2237.9</v>
      </c>
      <c r="L993" s="154">
        <v>33</v>
      </c>
      <c r="M99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3" s="89" t="str">
        <f>CONCATENATE("F","$",Таблица_основная[[#This Row],[Первая строка массива]])</f>
        <v>F$2</v>
      </c>
      <c r="O99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993" s="90">
        <v>2</v>
      </c>
      <c r="Q993" s="90">
        <f>Таблица_основная[[#This Row],[Первая строка массива]]+43</f>
        <v>45</v>
      </c>
    </row>
    <row r="994" spans="1:17" ht="15.75" x14ac:dyDescent="0.25">
      <c r="A994" s="90">
        <v>819</v>
      </c>
      <c r="B994" s="90">
        <v>993</v>
      </c>
      <c r="C994" s="53" t="s">
        <v>26</v>
      </c>
      <c r="D994" s="59" t="s">
        <v>166</v>
      </c>
      <c r="E994" s="55">
        <v>44562</v>
      </c>
      <c r="F994" s="59">
        <v>883</v>
      </c>
      <c r="G994" s="59">
        <v>31</v>
      </c>
      <c r="H994" s="63" t="s">
        <v>97</v>
      </c>
      <c r="I994" s="59">
        <v>3901.3</v>
      </c>
      <c r="J994" s="63" t="s">
        <v>103</v>
      </c>
      <c r="K994" s="74">
        <v>44096.6</v>
      </c>
      <c r="L994" s="154">
        <v>33</v>
      </c>
      <c r="M99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4" s="89" t="str">
        <f>CONCATENATE("F","$",Таблица_основная[[#This Row],[Первая строка массива]])</f>
        <v>F$794</v>
      </c>
      <c r="O99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994" s="90">
        <v>794</v>
      </c>
      <c r="Q994" s="90">
        <f>Таблица_основная[[#This Row],[Первая строка массива]]+43</f>
        <v>837</v>
      </c>
    </row>
    <row r="995" spans="1:17" ht="15.75" x14ac:dyDescent="0.25">
      <c r="A995" s="90">
        <v>71</v>
      </c>
      <c r="B995" s="90">
        <v>994</v>
      </c>
      <c r="C995" s="53" t="s">
        <v>26</v>
      </c>
      <c r="D995" s="54" t="s">
        <v>157</v>
      </c>
      <c r="E995" s="55">
        <v>44562</v>
      </c>
      <c r="F995" s="59">
        <v>960</v>
      </c>
      <c r="G995" s="59">
        <v>31</v>
      </c>
      <c r="H995" s="63" t="s">
        <v>97</v>
      </c>
      <c r="I995" s="59">
        <v>4080.4</v>
      </c>
      <c r="J995" s="63" t="s">
        <v>103</v>
      </c>
      <c r="K995" s="68">
        <v>46569.599999999999</v>
      </c>
      <c r="L995" s="155">
        <v>33</v>
      </c>
      <c r="M9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5" s="89" t="str">
        <f>CONCATENATE("F","$",Таблица_основная[[#This Row],[Первая строка массива]])</f>
        <v>F$46</v>
      </c>
      <c r="O99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995" s="90">
        <v>46</v>
      </c>
      <c r="Q995" s="90">
        <f>Таблица_основная[[#This Row],[Первая строка массива]]+43</f>
        <v>89</v>
      </c>
    </row>
    <row r="996" spans="1:17" ht="15.75" x14ac:dyDescent="0.25">
      <c r="A996" s="90">
        <v>423</v>
      </c>
      <c r="B996" s="90">
        <v>995</v>
      </c>
      <c r="C996" s="53" t="s">
        <v>26</v>
      </c>
      <c r="D996" s="54" t="s">
        <v>71</v>
      </c>
      <c r="E996" s="55">
        <v>44562</v>
      </c>
      <c r="F996" s="146">
        <v>15.7</v>
      </c>
      <c r="G996" s="59">
        <v>26</v>
      </c>
      <c r="H996" s="63" t="s">
        <v>97</v>
      </c>
      <c r="I996" s="146">
        <v>35.1</v>
      </c>
      <c r="J996" s="63" t="s">
        <v>103</v>
      </c>
      <c r="K996" s="67">
        <v>27.2</v>
      </c>
      <c r="L996" s="155">
        <v>33</v>
      </c>
      <c r="M9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6" s="89" t="str">
        <f>CONCATENATE("F","$",Таблица_основная[[#This Row],[Первая строка массива]])</f>
        <v>F$398</v>
      </c>
      <c r="O99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996" s="90">
        <v>398</v>
      </c>
      <c r="Q996" s="90">
        <f>Таблица_основная[[#This Row],[Первая строка массива]]+43</f>
        <v>441</v>
      </c>
    </row>
    <row r="997" spans="1:17" ht="15.75" x14ac:dyDescent="0.25">
      <c r="A997" s="90">
        <v>335</v>
      </c>
      <c r="B997" s="90">
        <v>996</v>
      </c>
      <c r="C997" s="53" t="s">
        <v>26</v>
      </c>
      <c r="D997" s="54" t="s">
        <v>158</v>
      </c>
      <c r="E997" s="55">
        <v>44562</v>
      </c>
      <c r="F997" s="59">
        <v>66</v>
      </c>
      <c r="G997" s="59">
        <v>39</v>
      </c>
      <c r="H997" s="63" t="s">
        <v>97</v>
      </c>
      <c r="I997" s="59">
        <v>225.2</v>
      </c>
      <c r="J997" s="63" t="s">
        <v>103</v>
      </c>
      <c r="K997" s="67">
        <v>2573.6</v>
      </c>
      <c r="L997" s="155">
        <v>33</v>
      </c>
      <c r="M9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7" s="89" t="str">
        <f>CONCATENATE("F","$",Таблица_основная[[#This Row],[Первая строка массива]])</f>
        <v>F$310</v>
      </c>
      <c r="O99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997" s="90">
        <v>310</v>
      </c>
      <c r="Q997" s="90">
        <f>Таблица_основная[[#This Row],[Первая строка массива]]+43</f>
        <v>353</v>
      </c>
    </row>
    <row r="998" spans="1:17" ht="15.75" x14ac:dyDescent="0.25">
      <c r="A998" s="90">
        <v>159</v>
      </c>
      <c r="B998" s="90">
        <v>997</v>
      </c>
      <c r="C998" s="53" t="s">
        <v>26</v>
      </c>
      <c r="D998" s="144" t="s">
        <v>85</v>
      </c>
      <c r="E998" s="55">
        <v>44562</v>
      </c>
      <c r="F998" s="137">
        <v>0.67</v>
      </c>
      <c r="G998" s="90">
        <v>15</v>
      </c>
      <c r="H998" s="63" t="s">
        <v>97</v>
      </c>
      <c r="I998" s="137">
        <v>0</v>
      </c>
      <c r="J998" s="63" t="s">
        <v>103</v>
      </c>
      <c r="K998" s="140" t="s">
        <v>178</v>
      </c>
      <c r="L998" s="156">
        <v>33</v>
      </c>
      <c r="M9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998" s="89" t="str">
        <f>CONCATENATE("F","$",Таблица_основная[[#This Row],[Первая строка массива]])</f>
        <v>F$134</v>
      </c>
      <c r="O99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998" s="90">
        <v>134</v>
      </c>
      <c r="Q998" s="90">
        <f>Таблица_основная[[#This Row],[Первая строка массива]]+43</f>
        <v>177</v>
      </c>
    </row>
    <row r="999" spans="1:17" ht="15.75" x14ac:dyDescent="0.25">
      <c r="A999" s="90">
        <v>555</v>
      </c>
      <c r="B999" s="90">
        <v>998</v>
      </c>
      <c r="C999" s="53" t="s">
        <v>26</v>
      </c>
      <c r="D999" s="144" t="s">
        <v>86</v>
      </c>
      <c r="E999" s="55">
        <v>44562</v>
      </c>
      <c r="F999" s="137">
        <v>17</v>
      </c>
      <c r="G999" s="90">
        <v>19</v>
      </c>
      <c r="H999" s="63" t="s">
        <v>97</v>
      </c>
      <c r="I999" s="93">
        <v>25.4</v>
      </c>
      <c r="J999" s="63" t="s">
        <v>103</v>
      </c>
      <c r="K999" s="67" t="s">
        <v>178</v>
      </c>
      <c r="L999" s="155">
        <v>33</v>
      </c>
      <c r="M9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999" s="89" t="str">
        <f>CONCATENATE("F","$",Таблица_основная[[#This Row],[Первая строка массива]])</f>
        <v>F$530</v>
      </c>
      <c r="O99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999" s="90">
        <v>530</v>
      </c>
      <c r="Q999" s="90">
        <f>Таблица_основная[[#This Row],[Первая строка массива]]+43</f>
        <v>573</v>
      </c>
    </row>
    <row r="1000" spans="1:17" ht="15.75" x14ac:dyDescent="0.25">
      <c r="A1000" s="90">
        <v>599</v>
      </c>
      <c r="B1000" s="90">
        <v>999</v>
      </c>
      <c r="C1000" s="53" t="s">
        <v>26</v>
      </c>
      <c r="D1000" s="144" t="s">
        <v>159</v>
      </c>
      <c r="E1000" s="55">
        <v>44562</v>
      </c>
      <c r="F1000" s="137">
        <v>50</v>
      </c>
      <c r="G1000" s="90">
        <v>18</v>
      </c>
      <c r="H1000" s="63" t="s">
        <v>97</v>
      </c>
      <c r="I1000" s="93">
        <v>62.9</v>
      </c>
      <c r="J1000" s="63" t="s">
        <v>103</v>
      </c>
      <c r="K1000" s="67" t="s">
        <v>178</v>
      </c>
      <c r="L1000" s="155">
        <v>33</v>
      </c>
      <c r="M10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0" s="89" t="str">
        <f>CONCATENATE("F","$",Таблица_основная[[#This Row],[Первая строка массива]])</f>
        <v>F$574</v>
      </c>
      <c r="O100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000" s="90">
        <v>574</v>
      </c>
      <c r="Q1000" s="90">
        <f>Таблица_основная[[#This Row],[Первая строка массива]]+43</f>
        <v>617</v>
      </c>
    </row>
    <row r="1001" spans="1:17" ht="15.75" x14ac:dyDescent="0.25">
      <c r="A1001" s="90">
        <v>687</v>
      </c>
      <c r="B1001" s="90">
        <v>1000</v>
      </c>
      <c r="C1001" s="53" t="s">
        <v>26</v>
      </c>
      <c r="D1001" s="144" t="s">
        <v>89</v>
      </c>
      <c r="E1001" s="55">
        <v>44562</v>
      </c>
      <c r="F1001" s="137">
        <v>11</v>
      </c>
      <c r="G1001" s="90">
        <v>26</v>
      </c>
      <c r="H1001" s="63" t="s">
        <v>97</v>
      </c>
      <c r="I1001" s="93">
        <v>32.1</v>
      </c>
      <c r="J1001" s="63" t="s">
        <v>103</v>
      </c>
      <c r="K1001" s="67">
        <v>35.9</v>
      </c>
      <c r="L1001" s="155">
        <v>33</v>
      </c>
      <c r="M10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1" s="89" t="str">
        <f>CONCATENATE("F","$",Таблица_основная[[#This Row],[Первая строка массива]])</f>
        <v>F$662</v>
      </c>
      <c r="O100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001" s="90">
        <v>662</v>
      </c>
      <c r="Q1001" s="90">
        <f>Таблица_основная[[#This Row],[Первая строка массива]]+43</f>
        <v>705</v>
      </c>
    </row>
    <row r="1002" spans="1:17" ht="15.75" x14ac:dyDescent="0.25">
      <c r="A1002" s="90">
        <v>643</v>
      </c>
      <c r="B1002" s="90">
        <v>1001</v>
      </c>
      <c r="C1002" s="53" t="s">
        <v>26</v>
      </c>
      <c r="D1002" s="144" t="s">
        <v>90</v>
      </c>
      <c r="E1002" s="55">
        <v>44562</v>
      </c>
      <c r="F1002" s="137">
        <v>24</v>
      </c>
      <c r="G1002" s="90">
        <v>4</v>
      </c>
      <c r="H1002" s="63" t="s">
        <v>97</v>
      </c>
      <c r="I1002" s="93">
        <v>13.7</v>
      </c>
      <c r="J1002" s="63" t="s">
        <v>103</v>
      </c>
      <c r="K1002" s="67">
        <v>42.8</v>
      </c>
      <c r="L1002" s="155">
        <v>33</v>
      </c>
      <c r="M10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2" s="89" t="str">
        <f>CONCATENATE("F","$",Таблица_основная[[#This Row],[Первая строка массива]])</f>
        <v>F$618</v>
      </c>
      <c r="O100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002" s="90">
        <v>618</v>
      </c>
      <c r="Q1002" s="90">
        <f>Таблица_основная[[#This Row],[Первая строка массива]]+43</f>
        <v>661</v>
      </c>
    </row>
    <row r="1003" spans="1:17" ht="15.75" x14ac:dyDescent="0.25">
      <c r="A1003" s="90">
        <v>731</v>
      </c>
      <c r="B1003" s="90">
        <v>1002</v>
      </c>
      <c r="C1003" s="53" t="s">
        <v>26</v>
      </c>
      <c r="D1003" s="144" t="s">
        <v>160</v>
      </c>
      <c r="E1003" s="55">
        <v>44562</v>
      </c>
      <c r="F1003" s="137">
        <v>0.2</v>
      </c>
      <c r="G1003" s="90">
        <v>7</v>
      </c>
      <c r="H1003" s="63" t="s">
        <v>97</v>
      </c>
      <c r="I1003" s="93">
        <v>0</v>
      </c>
      <c r="J1003" s="63" t="s">
        <v>103</v>
      </c>
      <c r="K1003" s="140" t="s">
        <v>178</v>
      </c>
      <c r="L1003" s="156">
        <v>33</v>
      </c>
      <c r="M100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03" s="89" t="str">
        <f>CONCATENATE("F","$",Таблица_основная[[#This Row],[Первая строка массива]])</f>
        <v>F$706</v>
      </c>
      <c r="O100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003" s="90">
        <v>706</v>
      </c>
      <c r="Q1003" s="90">
        <f>Таблица_основная[[#This Row],[Первая строка массива]]+43</f>
        <v>749</v>
      </c>
    </row>
    <row r="1004" spans="1:17" ht="15.75" x14ac:dyDescent="0.25">
      <c r="A1004" s="90">
        <v>467</v>
      </c>
      <c r="B1004" s="90">
        <v>1003</v>
      </c>
      <c r="C1004" s="53" t="s">
        <v>26</v>
      </c>
      <c r="D1004" s="144" t="s">
        <v>161</v>
      </c>
      <c r="E1004" s="55">
        <v>44562</v>
      </c>
      <c r="F1004" s="95">
        <v>0.3</v>
      </c>
      <c r="G1004" s="90">
        <v>3</v>
      </c>
      <c r="H1004" s="63" t="s">
        <v>97</v>
      </c>
      <c r="I1004" s="93">
        <v>0.2</v>
      </c>
      <c r="J1004" s="63" t="s">
        <v>103</v>
      </c>
      <c r="K1004" s="67" t="s">
        <v>178</v>
      </c>
      <c r="L1004" s="155">
        <v>33</v>
      </c>
      <c r="M10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4" s="89" t="str">
        <f>CONCATENATE("F","$",Таблица_основная[[#This Row],[Первая строка массива]])</f>
        <v>F$442</v>
      </c>
      <c r="O100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004" s="90">
        <v>442</v>
      </c>
      <c r="Q1004" s="90">
        <f>Таблица_основная[[#This Row],[Первая строка массива]]+43</f>
        <v>485</v>
      </c>
    </row>
    <row r="1005" spans="1:17" ht="15.75" x14ac:dyDescent="0.25">
      <c r="A1005" s="90">
        <v>511</v>
      </c>
      <c r="B1005" s="90">
        <v>1004</v>
      </c>
      <c r="C1005" s="53" t="s">
        <v>26</v>
      </c>
      <c r="D1005" s="144" t="s">
        <v>94</v>
      </c>
      <c r="E1005" s="55">
        <v>44562</v>
      </c>
      <c r="F1005" s="95">
        <v>1.7</v>
      </c>
      <c r="G1005" s="90">
        <v>1</v>
      </c>
      <c r="H1005" s="63" t="s">
        <v>97</v>
      </c>
      <c r="I1005" s="95">
        <v>0.6</v>
      </c>
      <c r="J1005" s="63" t="s">
        <v>103</v>
      </c>
      <c r="K1005" s="67">
        <v>0.2</v>
      </c>
      <c r="L1005" s="155">
        <v>33</v>
      </c>
      <c r="M10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005" s="89" t="str">
        <f>CONCATENATE("F","$",Таблица_основная[[#This Row],[Первая строка массива]])</f>
        <v>F$486</v>
      </c>
      <c r="O100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005" s="90">
        <v>486</v>
      </c>
      <c r="Q1005" s="90">
        <f>Таблица_основная[[#This Row],[Первая строка массива]]+43</f>
        <v>529</v>
      </c>
    </row>
    <row r="1006" spans="1:17" ht="15.75" x14ac:dyDescent="0.25">
      <c r="A1006" s="90">
        <v>379</v>
      </c>
      <c r="B1006" s="90">
        <v>1005</v>
      </c>
      <c r="C1006" s="53" t="s">
        <v>26</v>
      </c>
      <c r="D1006" s="54" t="s">
        <v>162</v>
      </c>
      <c r="E1006" s="55">
        <v>44562</v>
      </c>
      <c r="F1006" s="146">
        <v>1.1000000000000001</v>
      </c>
      <c r="G1006" s="59">
        <v>18</v>
      </c>
      <c r="H1006" s="63" t="s">
        <v>97</v>
      </c>
      <c r="I1006" s="59">
        <v>1.9</v>
      </c>
      <c r="J1006" s="63" t="s">
        <v>103</v>
      </c>
      <c r="K1006" s="67">
        <v>1.5</v>
      </c>
      <c r="L1006" s="155">
        <v>33</v>
      </c>
      <c r="M10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6" s="89" t="str">
        <f>CONCATENATE("F","$",Таблица_основная[[#This Row],[Первая строка массива]])</f>
        <v>F$354</v>
      </c>
      <c r="O100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006" s="90">
        <v>354</v>
      </c>
      <c r="Q1006" s="90">
        <f>Таблица_основная[[#This Row],[Первая строка массива]]+43</f>
        <v>397</v>
      </c>
    </row>
    <row r="1007" spans="1:17" ht="15.75" x14ac:dyDescent="0.25">
      <c r="A1007" s="90">
        <v>115</v>
      </c>
      <c r="B1007" s="90">
        <v>1006</v>
      </c>
      <c r="C1007" s="53" t="s">
        <v>26</v>
      </c>
      <c r="D1007" s="54" t="s">
        <v>83</v>
      </c>
      <c r="E1007" s="55">
        <v>44562</v>
      </c>
      <c r="F1007" s="92">
        <v>0</v>
      </c>
      <c r="G1007" s="96">
        <v>6</v>
      </c>
      <c r="H1007" s="63" t="s">
        <v>97</v>
      </c>
      <c r="I1007" s="92">
        <v>1.1000000000000001</v>
      </c>
      <c r="J1007" s="63" t="s">
        <v>103</v>
      </c>
      <c r="K1007" s="67">
        <v>30.3</v>
      </c>
      <c r="L1007" s="155">
        <v>33</v>
      </c>
      <c r="M10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07" s="89" t="str">
        <f>CONCATENATE("F","$",Таблица_основная[[#This Row],[Первая строка массива]])</f>
        <v>F$90</v>
      </c>
      <c r="O100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007" s="90">
        <v>90</v>
      </c>
      <c r="Q1007" s="90">
        <f>Таблица_основная[[#This Row],[Первая строка массива]]+43</f>
        <v>133</v>
      </c>
    </row>
    <row r="1008" spans="1:17" ht="15.75" x14ac:dyDescent="0.25">
      <c r="A1008" s="90">
        <v>203</v>
      </c>
      <c r="B1008" s="90">
        <v>1007</v>
      </c>
      <c r="C1008" s="53" t="s">
        <v>26</v>
      </c>
      <c r="D1008" s="54" t="s">
        <v>163</v>
      </c>
      <c r="E1008" s="55">
        <v>44562</v>
      </c>
      <c r="F1008" s="151">
        <v>100</v>
      </c>
      <c r="G1008" s="96">
        <v>1</v>
      </c>
      <c r="H1008" s="63" t="s">
        <v>97</v>
      </c>
      <c r="I1008" s="151">
        <v>99.2</v>
      </c>
      <c r="J1008" s="63" t="s">
        <v>103</v>
      </c>
      <c r="K1008" s="67" t="s">
        <v>178</v>
      </c>
      <c r="L1008" s="155">
        <v>33</v>
      </c>
      <c r="M10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008" s="89" t="str">
        <f>CONCATENATE("F","$",Таблица_основная[[#This Row],[Первая строка массива]])</f>
        <v>F$178</v>
      </c>
      <c r="O100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008" s="90">
        <v>178</v>
      </c>
      <c r="Q1008" s="90">
        <f>Таблица_основная[[#This Row],[Первая строка массива]]+43</f>
        <v>221</v>
      </c>
    </row>
    <row r="1009" spans="1:17" ht="15.75" x14ac:dyDescent="0.25">
      <c r="A1009" s="90">
        <v>1083</v>
      </c>
      <c r="B1009" s="90">
        <v>1008</v>
      </c>
      <c r="C1009" s="53" t="s">
        <v>26</v>
      </c>
      <c r="D1009" s="54" t="s">
        <v>155</v>
      </c>
      <c r="E1009" s="55">
        <v>44927</v>
      </c>
      <c r="F1009" s="56">
        <v>17</v>
      </c>
      <c r="G1009" s="59">
        <v>15</v>
      </c>
      <c r="H1009" s="63" t="s">
        <v>98</v>
      </c>
      <c r="I1009" s="56">
        <v>24</v>
      </c>
      <c r="J1009" s="63" t="s">
        <v>104</v>
      </c>
      <c r="K1009" s="69">
        <v>209.5</v>
      </c>
      <c r="L1009" s="154">
        <v>33</v>
      </c>
      <c r="M100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09" s="89" t="str">
        <f>CONCATENATE("F","$",Таблица_основная[[#This Row],[Первая строка массива]])</f>
        <v>F$1058</v>
      </c>
      <c r="O100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009" s="90">
        <v>1058</v>
      </c>
      <c r="Q1009" s="90">
        <f>Таблица_основная[[#This Row],[Первая строка массива]]+43</f>
        <v>1101</v>
      </c>
    </row>
    <row r="1010" spans="1:17" ht="15.75" x14ac:dyDescent="0.25">
      <c r="A1010" s="90">
        <v>1611</v>
      </c>
      <c r="B1010" s="90">
        <v>1009</v>
      </c>
      <c r="C1010" s="53" t="s">
        <v>26</v>
      </c>
      <c r="D1010" s="54" t="s">
        <v>164</v>
      </c>
      <c r="E1010" s="55">
        <v>44927</v>
      </c>
      <c r="F1010" s="56">
        <v>59008.000000000007</v>
      </c>
      <c r="G1010" s="59">
        <v>33</v>
      </c>
      <c r="H1010" s="63" t="s">
        <v>98</v>
      </c>
      <c r="I1010" s="56">
        <v>131655.9</v>
      </c>
      <c r="J1010" s="63" t="s">
        <v>104</v>
      </c>
      <c r="K1010" s="71">
        <v>1645476.7</v>
      </c>
      <c r="L1010" s="155">
        <v>33</v>
      </c>
      <c r="M101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0" s="89" t="str">
        <f>CONCATENATE("F","$",Таблица_основная[[#This Row],[Первая строка массива]])</f>
        <v>F$1586</v>
      </c>
      <c r="O101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010" s="90">
        <v>1586</v>
      </c>
      <c r="Q1010" s="90">
        <f>Таблица_основная[[#This Row],[Первая строка массива]]+43</f>
        <v>1629</v>
      </c>
    </row>
    <row r="1011" spans="1:17" ht="15.75" x14ac:dyDescent="0.25">
      <c r="A1011" s="90">
        <v>1127</v>
      </c>
      <c r="B1011" s="90">
        <v>1010</v>
      </c>
      <c r="C1011" s="53" t="s">
        <v>26</v>
      </c>
      <c r="D1011" s="54" t="s">
        <v>156</v>
      </c>
      <c r="E1011" s="55">
        <v>44927</v>
      </c>
      <c r="F1011" s="57">
        <v>0.3</v>
      </c>
      <c r="G1011" s="59">
        <v>2</v>
      </c>
      <c r="H1011" s="63" t="s">
        <v>98</v>
      </c>
      <c r="I1011" s="57">
        <v>0.2</v>
      </c>
      <c r="J1011" s="63" t="s">
        <v>104</v>
      </c>
      <c r="K1011" s="66">
        <v>1E-3</v>
      </c>
      <c r="L1011" s="154">
        <v>33</v>
      </c>
      <c r="M101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011" s="89" t="str">
        <f>CONCATENATE("F","$",Таблица_основная[[#This Row],[Первая строка массива]])</f>
        <v>F$1102</v>
      </c>
      <c r="O101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011" s="90">
        <v>1102</v>
      </c>
      <c r="Q1011" s="90">
        <f>Таблица_основная[[#This Row],[Первая строка массива]]+43</f>
        <v>1145</v>
      </c>
    </row>
    <row r="1012" spans="1:17" ht="15.75" x14ac:dyDescent="0.25">
      <c r="A1012" s="90">
        <v>863</v>
      </c>
      <c r="B1012" s="90">
        <v>1011</v>
      </c>
      <c r="C1012" s="53" t="s">
        <v>26</v>
      </c>
      <c r="D1012" s="54" t="s">
        <v>165</v>
      </c>
      <c r="E1012" s="55">
        <v>44927</v>
      </c>
      <c r="F1012" s="56">
        <v>61</v>
      </c>
      <c r="G1012" s="59">
        <v>24</v>
      </c>
      <c r="H1012" s="63" t="s">
        <v>98</v>
      </c>
      <c r="I1012" s="56">
        <v>147.19999999999999</v>
      </c>
      <c r="J1012" s="63" t="s">
        <v>104</v>
      </c>
      <c r="K1012" s="70">
        <v>2015</v>
      </c>
      <c r="L1012" s="154">
        <v>33</v>
      </c>
      <c r="M101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2" s="89" t="str">
        <f>CONCATENATE("F","$",Таблица_основная[[#This Row],[Первая строка массива]])</f>
        <v>F$838</v>
      </c>
      <c r="O101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12" s="90">
        <v>838</v>
      </c>
      <c r="Q1012" s="90">
        <f>Таблица_основная[[#This Row],[Первая строка массива]]+43</f>
        <v>881</v>
      </c>
    </row>
    <row r="1013" spans="1:17" ht="15.75" x14ac:dyDescent="0.25">
      <c r="A1013" s="90">
        <v>1655</v>
      </c>
      <c r="B1013" s="90">
        <v>1012</v>
      </c>
      <c r="C1013" s="53" t="s">
        <v>26</v>
      </c>
      <c r="D1013" s="54" t="s">
        <v>166</v>
      </c>
      <c r="E1013" s="55">
        <v>44927</v>
      </c>
      <c r="F1013" s="56">
        <v>960</v>
      </c>
      <c r="G1013" s="59">
        <v>31</v>
      </c>
      <c r="H1013" s="63" t="s">
        <v>98</v>
      </c>
      <c r="I1013" s="56">
        <v>4235.8999999999996</v>
      </c>
      <c r="J1013" s="63" t="s">
        <v>104</v>
      </c>
      <c r="K1013" s="70">
        <v>45809.4</v>
      </c>
      <c r="L1013" s="154">
        <v>33</v>
      </c>
      <c r="M101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3" s="89" t="str">
        <f>CONCATENATE("F","$",Таблица_основная[[#This Row],[Первая строка массива]])</f>
        <v>F$1630</v>
      </c>
      <c r="O101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13" s="90">
        <v>1630</v>
      </c>
      <c r="Q1013" s="90">
        <f>Таблица_основная[[#This Row],[Первая строка массива]]+43</f>
        <v>1673</v>
      </c>
    </row>
    <row r="1014" spans="1:17" ht="15.75" x14ac:dyDescent="0.25">
      <c r="A1014" s="90">
        <v>907</v>
      </c>
      <c r="B1014" s="90">
        <v>1013</v>
      </c>
      <c r="C1014" s="53" t="s">
        <v>26</v>
      </c>
      <c r="D1014" s="54" t="s">
        <v>157</v>
      </c>
      <c r="E1014" s="55">
        <v>44927</v>
      </c>
      <c r="F1014" s="56">
        <v>1038</v>
      </c>
      <c r="G1014" s="59">
        <v>31</v>
      </c>
      <c r="H1014" s="63" t="s">
        <v>98</v>
      </c>
      <c r="I1014" s="56">
        <v>4407.1000000000004</v>
      </c>
      <c r="J1014" s="63" t="s">
        <v>104</v>
      </c>
      <c r="K1014" s="67">
        <v>48033.8</v>
      </c>
      <c r="L1014" s="155">
        <v>33</v>
      </c>
      <c r="M10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4" s="89" t="str">
        <f>CONCATENATE("F","$",Таблица_основная[[#This Row],[Первая строка массива]])</f>
        <v>F$882</v>
      </c>
      <c r="O101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14" s="90">
        <v>882</v>
      </c>
      <c r="Q1014" s="90">
        <f>Таблица_основная[[#This Row],[Первая строка массива]]+43</f>
        <v>925</v>
      </c>
    </row>
    <row r="1015" spans="1:17" ht="15.75" x14ac:dyDescent="0.25">
      <c r="A1015" s="90">
        <v>1259</v>
      </c>
      <c r="B1015" s="90">
        <v>1014</v>
      </c>
      <c r="C1015" s="53" t="s">
        <v>26</v>
      </c>
      <c r="D1015" s="54" t="s">
        <v>71</v>
      </c>
      <c r="E1015" s="55">
        <v>44927</v>
      </c>
      <c r="F1015" s="57">
        <v>17.600000000000001</v>
      </c>
      <c r="G1015" s="59">
        <v>23</v>
      </c>
      <c r="H1015" s="63" t="s">
        <v>98</v>
      </c>
      <c r="I1015" s="57">
        <v>33.5</v>
      </c>
      <c r="J1015" s="63" t="s">
        <v>104</v>
      </c>
      <c r="K1015" s="67">
        <v>29.2</v>
      </c>
      <c r="L1015" s="155">
        <v>33</v>
      </c>
      <c r="M10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5" s="89" t="str">
        <f>CONCATENATE("F","$",Таблица_основная[[#This Row],[Первая строка массива]])</f>
        <v>F$1234</v>
      </c>
      <c r="O101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15" s="90">
        <v>1234</v>
      </c>
      <c r="Q1015" s="90">
        <f>Таблица_основная[[#This Row],[Первая строка массива]]+43</f>
        <v>1277</v>
      </c>
    </row>
    <row r="1016" spans="1:17" ht="15.75" x14ac:dyDescent="0.25">
      <c r="A1016" s="90">
        <v>1171</v>
      </c>
      <c r="B1016" s="90">
        <v>1015</v>
      </c>
      <c r="C1016" s="53" t="s">
        <v>26</v>
      </c>
      <c r="D1016" s="59" t="s">
        <v>158</v>
      </c>
      <c r="E1016" s="55">
        <v>44927</v>
      </c>
      <c r="F1016" s="59">
        <v>66</v>
      </c>
      <c r="G1016" s="59">
        <v>35</v>
      </c>
      <c r="H1016" s="63" t="s">
        <v>98</v>
      </c>
      <c r="I1016" s="59">
        <v>183.4</v>
      </c>
      <c r="J1016" s="63" t="s">
        <v>104</v>
      </c>
      <c r="K1016" s="67">
        <v>2563.9</v>
      </c>
      <c r="L1016" s="155">
        <v>33</v>
      </c>
      <c r="M10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6" s="89" t="str">
        <f>CONCATENATE("F","$",Таблица_основная[[#This Row],[Первая строка массива]])</f>
        <v>F$1146</v>
      </c>
      <c r="O101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16" s="90">
        <v>1146</v>
      </c>
      <c r="Q1016" s="90">
        <f>Таблица_основная[[#This Row],[Первая строка массива]]+43</f>
        <v>1189</v>
      </c>
    </row>
    <row r="1017" spans="1:17" ht="15.75" x14ac:dyDescent="0.25">
      <c r="A1017" s="90">
        <v>995</v>
      </c>
      <c r="B1017" s="90">
        <v>1016</v>
      </c>
      <c r="C1017" s="53" t="s">
        <v>26</v>
      </c>
      <c r="D1017" s="91" t="s">
        <v>85</v>
      </c>
      <c r="E1017" s="55">
        <v>44927</v>
      </c>
      <c r="F1017" s="93">
        <v>0.65</v>
      </c>
      <c r="G1017" s="90">
        <v>16</v>
      </c>
      <c r="H1017" s="63" t="s">
        <v>98</v>
      </c>
      <c r="I1017" s="137">
        <v>0</v>
      </c>
      <c r="J1017" s="63" t="s">
        <v>104</v>
      </c>
      <c r="K1017" s="140" t="s">
        <v>178</v>
      </c>
      <c r="L1017" s="156">
        <v>33</v>
      </c>
      <c r="M10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7" s="89" t="str">
        <f>CONCATENATE("F","$",Таблица_основная[[#This Row],[Первая строка массива]])</f>
        <v>F$970</v>
      </c>
      <c r="O101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17" s="90">
        <v>970</v>
      </c>
      <c r="Q1017" s="90">
        <f>Таблица_основная[[#This Row],[Первая строка массива]]+43</f>
        <v>1013</v>
      </c>
    </row>
    <row r="1018" spans="1:17" ht="15.75" x14ac:dyDescent="0.25">
      <c r="A1018" s="90">
        <v>1391</v>
      </c>
      <c r="B1018" s="90">
        <v>1017</v>
      </c>
      <c r="C1018" s="53" t="s">
        <v>26</v>
      </c>
      <c r="D1018" s="91" t="s">
        <v>86</v>
      </c>
      <c r="E1018" s="55">
        <v>44927</v>
      </c>
      <c r="F1018" s="93">
        <v>19</v>
      </c>
      <c r="G1018" s="90">
        <v>17</v>
      </c>
      <c r="H1018" s="63" t="s">
        <v>98</v>
      </c>
      <c r="I1018" s="93">
        <v>28.3</v>
      </c>
      <c r="J1018" s="63" t="s">
        <v>104</v>
      </c>
      <c r="K1018" s="67" t="s">
        <v>178</v>
      </c>
      <c r="L1018" s="155">
        <v>33</v>
      </c>
      <c r="M10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8" s="89" t="str">
        <f>CONCATENATE("F","$",Таблица_основная[[#This Row],[Первая строка массива]])</f>
        <v>F$1366</v>
      </c>
      <c r="O101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18" s="90">
        <v>1366</v>
      </c>
      <c r="Q1018" s="90">
        <f>Таблица_основная[[#This Row],[Первая строка массива]]+43</f>
        <v>1409</v>
      </c>
    </row>
    <row r="1019" spans="1:17" ht="15.75" x14ac:dyDescent="0.25">
      <c r="A1019" s="90">
        <v>1435</v>
      </c>
      <c r="B1019" s="90">
        <v>1018</v>
      </c>
      <c r="C1019" s="53" t="s">
        <v>26</v>
      </c>
      <c r="D1019" s="91" t="s">
        <v>159</v>
      </c>
      <c r="E1019" s="55">
        <v>44927</v>
      </c>
      <c r="F1019" s="93">
        <v>19</v>
      </c>
      <c r="G1019" s="90">
        <v>17</v>
      </c>
      <c r="H1019" s="63" t="s">
        <v>98</v>
      </c>
      <c r="I1019" s="93">
        <v>39.1</v>
      </c>
      <c r="J1019" s="63" t="s">
        <v>104</v>
      </c>
      <c r="K1019" s="67" t="s">
        <v>178</v>
      </c>
      <c r="L1019" s="155">
        <v>33</v>
      </c>
      <c r="M10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19" s="89" t="str">
        <f>CONCATENATE("F","$",Таблица_основная[[#This Row],[Первая строка массива]])</f>
        <v>F$1410</v>
      </c>
      <c r="O101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19" s="90">
        <v>1410</v>
      </c>
      <c r="Q1019" s="90">
        <f>Таблица_основная[[#This Row],[Первая строка массива]]+43</f>
        <v>1453</v>
      </c>
    </row>
    <row r="1020" spans="1:17" ht="15.75" x14ac:dyDescent="0.25">
      <c r="A1020" s="90">
        <v>1523</v>
      </c>
      <c r="B1020" s="90">
        <v>1019</v>
      </c>
      <c r="C1020" s="53" t="s">
        <v>26</v>
      </c>
      <c r="D1020" s="91" t="s">
        <v>89</v>
      </c>
      <c r="E1020" s="55">
        <v>44927</v>
      </c>
      <c r="F1020" s="93">
        <v>13</v>
      </c>
      <c r="G1020" s="90">
        <v>33</v>
      </c>
      <c r="H1020" s="63" t="s">
        <v>98</v>
      </c>
      <c r="I1020" s="93">
        <v>43.2</v>
      </c>
      <c r="J1020" s="63" t="s">
        <v>104</v>
      </c>
      <c r="K1020" s="67">
        <v>39.299999999999997</v>
      </c>
      <c r="L1020" s="155">
        <v>33</v>
      </c>
      <c r="M10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0" s="89" t="str">
        <f>CONCATENATE("F","$",Таблица_основная[[#This Row],[Первая строка массива]])</f>
        <v>F$1498</v>
      </c>
      <c r="O102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20" s="90">
        <v>1498</v>
      </c>
      <c r="Q1020" s="90">
        <f>Таблица_основная[[#This Row],[Первая строка массива]]+43</f>
        <v>1541</v>
      </c>
    </row>
    <row r="1021" spans="1:17" ht="15.75" x14ac:dyDescent="0.25">
      <c r="A1021" s="90">
        <v>1479</v>
      </c>
      <c r="B1021" s="90">
        <v>1020</v>
      </c>
      <c r="C1021" s="53" t="s">
        <v>26</v>
      </c>
      <c r="D1021" s="91" t="s">
        <v>90</v>
      </c>
      <c r="E1021" s="55">
        <v>44927</v>
      </c>
      <c r="F1021" s="93">
        <v>0</v>
      </c>
      <c r="G1021" s="90">
        <v>8</v>
      </c>
      <c r="H1021" s="63" t="s">
        <v>98</v>
      </c>
      <c r="I1021" s="93">
        <v>2.2000000000000002</v>
      </c>
      <c r="J1021" s="63" t="s">
        <v>104</v>
      </c>
      <c r="K1021" s="67">
        <v>31.5</v>
      </c>
      <c r="L1021" s="155">
        <v>33</v>
      </c>
      <c r="M10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21" s="89" t="str">
        <f>CONCATENATE("F","$",Таблица_основная[[#This Row],[Первая строка массива]])</f>
        <v>F$1454</v>
      </c>
      <c r="O102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21" s="90">
        <v>1454</v>
      </c>
      <c r="Q1021" s="90">
        <f>Таблица_основная[[#This Row],[Первая строка массива]]+43</f>
        <v>1497</v>
      </c>
    </row>
    <row r="1022" spans="1:17" ht="15.75" x14ac:dyDescent="0.25">
      <c r="A1022" s="90">
        <v>1567</v>
      </c>
      <c r="B1022" s="90">
        <v>1021</v>
      </c>
      <c r="C1022" s="53" t="s">
        <v>26</v>
      </c>
      <c r="D1022" s="91" t="s">
        <v>160</v>
      </c>
      <c r="E1022" s="55">
        <v>44927</v>
      </c>
      <c r="F1022" s="93">
        <v>0.4</v>
      </c>
      <c r="G1022" s="90">
        <v>6</v>
      </c>
      <c r="H1022" s="63" t="s">
        <v>98</v>
      </c>
      <c r="I1022" s="93">
        <v>0</v>
      </c>
      <c r="J1022" s="63" t="s">
        <v>104</v>
      </c>
      <c r="K1022" s="140" t="s">
        <v>178</v>
      </c>
      <c r="L1022" s="156">
        <v>33</v>
      </c>
      <c r="M10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22" s="89" t="str">
        <f>CONCATENATE("F","$",Таблица_основная[[#This Row],[Первая строка массива]])</f>
        <v>F$1542</v>
      </c>
      <c r="O102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022" s="90">
        <v>1542</v>
      </c>
      <c r="Q1022" s="90">
        <f>Таблица_основная[[#This Row],[Первая строка массива]]+43</f>
        <v>1585</v>
      </c>
    </row>
    <row r="1023" spans="1:17" ht="15.75" x14ac:dyDescent="0.25">
      <c r="A1023" s="90">
        <v>1303</v>
      </c>
      <c r="B1023" s="90">
        <v>1022</v>
      </c>
      <c r="C1023" s="53" t="s">
        <v>26</v>
      </c>
      <c r="D1023" s="91" t="s">
        <v>161</v>
      </c>
      <c r="E1023" s="55">
        <v>44927</v>
      </c>
      <c r="F1023" s="95">
        <v>0.3</v>
      </c>
      <c r="G1023" s="90">
        <v>3</v>
      </c>
      <c r="H1023" s="63" t="s">
        <v>98</v>
      </c>
      <c r="I1023" s="95">
        <v>0.2</v>
      </c>
      <c r="J1023" s="63" t="s">
        <v>104</v>
      </c>
      <c r="K1023" s="67" t="s">
        <v>178</v>
      </c>
      <c r="L1023" s="155">
        <v>33</v>
      </c>
      <c r="M10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3" s="89" t="str">
        <f>CONCATENATE("F","$",Таблица_основная[[#This Row],[Первая строка массива]])</f>
        <v>F$1278</v>
      </c>
      <c r="O102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023" s="90">
        <v>1278</v>
      </c>
      <c r="Q1023" s="90">
        <f>Таблица_основная[[#This Row],[Первая строка массива]]+43</f>
        <v>1321</v>
      </c>
    </row>
    <row r="1024" spans="1:17" ht="15.75" x14ac:dyDescent="0.25">
      <c r="A1024" s="90">
        <v>1347</v>
      </c>
      <c r="B1024" s="90">
        <v>1023</v>
      </c>
      <c r="C1024" s="53" t="s">
        <v>26</v>
      </c>
      <c r="D1024" s="91" t="s">
        <v>94</v>
      </c>
      <c r="E1024" s="55">
        <v>44927</v>
      </c>
      <c r="F1024" s="95">
        <v>0.2</v>
      </c>
      <c r="G1024" s="90">
        <v>5</v>
      </c>
      <c r="H1024" s="63" t="s">
        <v>98</v>
      </c>
      <c r="I1024" s="95">
        <v>0.5</v>
      </c>
      <c r="J1024" s="63" t="s">
        <v>104</v>
      </c>
      <c r="K1024" s="67">
        <v>0.2</v>
      </c>
      <c r="L1024" s="155">
        <v>33</v>
      </c>
      <c r="M10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024" s="89" t="str">
        <f>CONCATENATE("F","$",Таблица_основная[[#This Row],[Первая строка массива]])</f>
        <v>F$1322</v>
      </c>
      <c r="O102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024" s="90">
        <v>1322</v>
      </c>
      <c r="Q1024" s="90">
        <f>Таблица_основная[[#This Row],[Первая строка массива]]+43</f>
        <v>1365</v>
      </c>
    </row>
    <row r="1025" spans="1:17" ht="15.75" x14ac:dyDescent="0.25">
      <c r="A1025" s="90">
        <v>1215</v>
      </c>
      <c r="B1025" s="90">
        <v>1024</v>
      </c>
      <c r="C1025" s="53" t="s">
        <v>26</v>
      </c>
      <c r="D1025" s="59" t="s">
        <v>162</v>
      </c>
      <c r="E1025" s="55">
        <v>44927</v>
      </c>
      <c r="F1025" s="59">
        <v>1.1000000000000001</v>
      </c>
      <c r="G1025" s="59">
        <v>11</v>
      </c>
      <c r="H1025" s="63" t="s">
        <v>98</v>
      </c>
      <c r="I1025" s="59">
        <v>1.4</v>
      </c>
      <c r="J1025" s="63" t="s">
        <v>104</v>
      </c>
      <c r="K1025" s="67">
        <v>1.6</v>
      </c>
      <c r="L1025" s="155">
        <v>33</v>
      </c>
      <c r="M102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025" s="89" t="str">
        <f>CONCATENATE("F","$",Таблица_основная[[#This Row],[Первая строка массива]])</f>
        <v>F$1190</v>
      </c>
      <c r="O102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025" s="90">
        <v>1190</v>
      </c>
      <c r="Q1025" s="90">
        <f>Таблица_основная[[#This Row],[Первая строка массива]]+43</f>
        <v>1233</v>
      </c>
    </row>
    <row r="1026" spans="1:17" ht="15.75" x14ac:dyDescent="0.25">
      <c r="A1026" s="90">
        <v>951</v>
      </c>
      <c r="B1026" s="90">
        <v>1025</v>
      </c>
      <c r="C1026" s="53" t="s">
        <v>26</v>
      </c>
      <c r="D1026" s="54" t="s">
        <v>83</v>
      </c>
      <c r="E1026" s="55">
        <v>44927</v>
      </c>
      <c r="F1026" s="149">
        <v>0</v>
      </c>
      <c r="G1026" s="96">
        <v>6</v>
      </c>
      <c r="H1026" s="63" t="s">
        <v>98</v>
      </c>
      <c r="I1026" s="92">
        <v>1.1000000000000001</v>
      </c>
      <c r="J1026" s="63" t="s">
        <v>104</v>
      </c>
      <c r="K1026" s="67">
        <v>32.1</v>
      </c>
      <c r="L1026" s="155">
        <v>33</v>
      </c>
      <c r="M10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026" s="89" t="str">
        <f>CONCATENATE("F","$",Таблица_основная[[#This Row],[Первая строка массива]])</f>
        <v>F$926</v>
      </c>
      <c r="O102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026" s="90">
        <v>926</v>
      </c>
      <c r="Q1026" s="90">
        <f>Таблица_основная[[#This Row],[Первая строка массива]]+43</f>
        <v>969</v>
      </c>
    </row>
    <row r="1027" spans="1:17" ht="15.75" x14ac:dyDescent="0.25">
      <c r="A1027" s="90">
        <v>1039</v>
      </c>
      <c r="B1027" s="90">
        <v>1026</v>
      </c>
      <c r="C1027" s="53" t="s">
        <v>26</v>
      </c>
      <c r="D1027" s="54" t="s">
        <v>163</v>
      </c>
      <c r="E1027" s="55">
        <v>44927</v>
      </c>
      <c r="F1027" s="94">
        <v>100</v>
      </c>
      <c r="G1027" s="96">
        <v>1</v>
      </c>
      <c r="H1027" s="63" t="s">
        <v>98</v>
      </c>
      <c r="I1027" s="94">
        <v>99.5</v>
      </c>
      <c r="J1027" s="63" t="s">
        <v>104</v>
      </c>
      <c r="K1027" s="67" t="s">
        <v>178</v>
      </c>
      <c r="L1027" s="155">
        <v>33</v>
      </c>
      <c r="M10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027" s="89" t="str">
        <f>CONCATENATE("F","$",Таблица_основная[[#This Row],[Первая строка массива]])</f>
        <v>F$1014</v>
      </c>
      <c r="O102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027" s="90">
        <v>1014</v>
      </c>
      <c r="Q1027" s="90">
        <f>Таблица_основная[[#This Row],[Первая строка массива]]+43</f>
        <v>1057</v>
      </c>
    </row>
    <row r="1028" spans="1:17" ht="15.75" x14ac:dyDescent="0.25">
      <c r="A1028" s="90">
        <v>248</v>
      </c>
      <c r="B1028" s="90">
        <v>1027</v>
      </c>
      <c r="C1028" s="53" t="s">
        <v>27</v>
      </c>
      <c r="D1028" s="54" t="s">
        <v>155</v>
      </c>
      <c r="E1028" s="55">
        <v>44562</v>
      </c>
      <c r="F1028" s="59">
        <v>23</v>
      </c>
      <c r="G1028" s="59">
        <v>10</v>
      </c>
      <c r="H1028" s="63" t="s">
        <v>97</v>
      </c>
      <c r="I1028" s="59">
        <v>24.3</v>
      </c>
      <c r="J1028" s="63" t="s">
        <v>103</v>
      </c>
      <c r="K1028" s="72">
        <v>235.1</v>
      </c>
      <c r="L1028" s="154">
        <v>32</v>
      </c>
      <c r="M1028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028" s="89" t="str">
        <f>CONCATENATE("F","$",Таблица_основная[[#This Row],[Первая строка массива]])</f>
        <v>F$222</v>
      </c>
      <c r="O102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028" s="90">
        <v>222</v>
      </c>
      <c r="Q1028" s="90">
        <f>Таблица_основная[[#This Row],[Первая строка массива]]+43</f>
        <v>265</v>
      </c>
    </row>
    <row r="1029" spans="1:17" ht="15.75" x14ac:dyDescent="0.25">
      <c r="A1029" s="90">
        <v>776</v>
      </c>
      <c r="B1029" s="90">
        <v>1028</v>
      </c>
      <c r="C1029" s="53" t="s">
        <v>27</v>
      </c>
      <c r="D1029" s="54" t="s">
        <v>164</v>
      </c>
      <c r="E1029" s="55">
        <v>44562</v>
      </c>
      <c r="F1029" s="59">
        <v>70511</v>
      </c>
      <c r="G1029" s="59">
        <v>28</v>
      </c>
      <c r="H1029" s="63" t="s">
        <v>97</v>
      </c>
      <c r="I1029" s="59">
        <v>116149</v>
      </c>
      <c r="J1029" s="63" t="s">
        <v>103</v>
      </c>
      <c r="K1029" s="73">
        <v>1712442.1</v>
      </c>
      <c r="L1029" s="154">
        <v>32</v>
      </c>
      <c r="M102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29" s="89" t="str">
        <f>CONCATENATE("F","$",Таблица_основная[[#This Row],[Первая строка массива]])</f>
        <v>F$750</v>
      </c>
      <c r="O102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029" s="90">
        <v>750</v>
      </c>
      <c r="Q1029" s="90">
        <f>Таблица_основная[[#This Row],[Первая строка массива]]+43</f>
        <v>793</v>
      </c>
    </row>
    <row r="1030" spans="1:17" ht="15.75" x14ac:dyDescent="0.25">
      <c r="A1030" s="90">
        <v>292</v>
      </c>
      <c r="B1030" s="90">
        <v>1029</v>
      </c>
      <c r="C1030" s="53" t="s">
        <v>27</v>
      </c>
      <c r="D1030" s="54" t="s">
        <v>156</v>
      </c>
      <c r="E1030" s="55">
        <v>44562</v>
      </c>
      <c r="F1030" s="146">
        <v>0.3</v>
      </c>
      <c r="G1030" s="59">
        <v>2</v>
      </c>
      <c r="H1030" s="63" t="s">
        <v>97</v>
      </c>
      <c r="I1030" s="146">
        <v>0.2</v>
      </c>
      <c r="J1030" s="63" t="s">
        <v>103</v>
      </c>
      <c r="K1030" s="67">
        <v>2E-3</v>
      </c>
      <c r="L1030" s="155">
        <v>32</v>
      </c>
      <c r="M10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30" s="89" t="str">
        <f>CONCATENATE("F","$",Таблица_основная[[#This Row],[Первая строка массива]])</f>
        <v>F$266</v>
      </c>
      <c r="O103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030" s="90">
        <v>266</v>
      </c>
      <c r="Q1030" s="90">
        <f>Таблица_основная[[#This Row],[Первая строка массива]]+43</f>
        <v>309</v>
      </c>
    </row>
    <row r="1031" spans="1:17" ht="15.75" x14ac:dyDescent="0.25">
      <c r="A1031" s="90">
        <v>28</v>
      </c>
      <c r="B1031" s="90">
        <v>1030</v>
      </c>
      <c r="C1031" s="53" t="s">
        <v>27</v>
      </c>
      <c r="D1031" s="54" t="s">
        <v>165</v>
      </c>
      <c r="E1031" s="55">
        <v>44562</v>
      </c>
      <c r="F1031" s="59">
        <v>52</v>
      </c>
      <c r="G1031" s="59">
        <v>31</v>
      </c>
      <c r="H1031" s="63" t="s">
        <v>97</v>
      </c>
      <c r="I1031" s="59">
        <v>154.69999999999999</v>
      </c>
      <c r="J1031" s="63" t="s">
        <v>103</v>
      </c>
      <c r="K1031" s="74">
        <v>2237.9</v>
      </c>
      <c r="L1031" s="154">
        <v>32</v>
      </c>
      <c r="M103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1" s="89" t="str">
        <f>CONCATENATE("F","$",Таблица_основная[[#This Row],[Первая строка массива]])</f>
        <v>F$2</v>
      </c>
      <c r="O103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031" s="90">
        <v>2</v>
      </c>
      <c r="Q1031" s="90">
        <f>Таблица_основная[[#This Row],[Первая строка массива]]+43</f>
        <v>45</v>
      </c>
    </row>
    <row r="1032" spans="1:17" ht="15.75" x14ac:dyDescent="0.25">
      <c r="A1032" s="90">
        <v>820</v>
      </c>
      <c r="B1032" s="90">
        <v>1031</v>
      </c>
      <c r="C1032" s="53" t="s">
        <v>27</v>
      </c>
      <c r="D1032" s="54" t="s">
        <v>166</v>
      </c>
      <c r="E1032" s="55">
        <v>44562</v>
      </c>
      <c r="F1032" s="59">
        <v>691</v>
      </c>
      <c r="G1032" s="59">
        <v>34</v>
      </c>
      <c r="H1032" s="63" t="s">
        <v>97</v>
      </c>
      <c r="I1032" s="59">
        <v>3901.3</v>
      </c>
      <c r="J1032" s="63" t="s">
        <v>103</v>
      </c>
      <c r="K1032" s="74">
        <v>44096.6</v>
      </c>
      <c r="L1032" s="154">
        <v>32</v>
      </c>
      <c r="M103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2" s="89" t="str">
        <f>CONCATENATE("F","$",Таблица_основная[[#This Row],[Первая строка массива]])</f>
        <v>F$794</v>
      </c>
      <c r="O103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032" s="90">
        <v>794</v>
      </c>
      <c r="Q1032" s="90">
        <f>Таблица_основная[[#This Row],[Первая строка массива]]+43</f>
        <v>837</v>
      </c>
    </row>
    <row r="1033" spans="1:17" ht="15.75" x14ac:dyDescent="0.25">
      <c r="A1033" s="90">
        <v>72</v>
      </c>
      <c r="B1033" s="90">
        <v>1032</v>
      </c>
      <c r="C1033" s="53" t="s">
        <v>27</v>
      </c>
      <c r="D1033" s="54" t="s">
        <v>157</v>
      </c>
      <c r="E1033" s="55">
        <v>44562</v>
      </c>
      <c r="F1033" s="59">
        <v>766</v>
      </c>
      <c r="G1033" s="59">
        <v>35</v>
      </c>
      <c r="H1033" s="63" t="s">
        <v>97</v>
      </c>
      <c r="I1033" s="59">
        <v>4080.4</v>
      </c>
      <c r="J1033" s="63" t="s">
        <v>103</v>
      </c>
      <c r="K1033" s="68">
        <v>46569.599999999999</v>
      </c>
      <c r="L1033" s="155">
        <v>32</v>
      </c>
      <c r="M10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3" s="89" t="str">
        <f>CONCATENATE("F","$",Таблица_основная[[#This Row],[Первая строка массива]])</f>
        <v>F$46</v>
      </c>
      <c r="O103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033" s="90">
        <v>46</v>
      </c>
      <c r="Q1033" s="90">
        <f>Таблица_основная[[#This Row],[Первая строка массива]]+43</f>
        <v>89</v>
      </c>
    </row>
    <row r="1034" spans="1:17" ht="15.75" x14ac:dyDescent="0.25">
      <c r="A1034" s="90">
        <v>424</v>
      </c>
      <c r="B1034" s="90">
        <v>1033</v>
      </c>
      <c r="C1034" s="53" t="s">
        <v>27</v>
      </c>
      <c r="D1034" s="54" t="s">
        <v>71</v>
      </c>
      <c r="E1034" s="55">
        <v>44562</v>
      </c>
      <c r="F1034" s="146">
        <v>10.9</v>
      </c>
      <c r="G1034" s="59">
        <v>37</v>
      </c>
      <c r="H1034" s="63" t="s">
        <v>97</v>
      </c>
      <c r="I1034" s="146">
        <v>35.1</v>
      </c>
      <c r="J1034" s="63" t="s">
        <v>103</v>
      </c>
      <c r="K1034" s="67">
        <v>27.2</v>
      </c>
      <c r="L1034" s="155">
        <v>32</v>
      </c>
      <c r="M10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4" s="89" t="str">
        <f>CONCATENATE("F","$",Таблица_основная[[#This Row],[Первая строка массива]])</f>
        <v>F$398</v>
      </c>
      <c r="O103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034" s="90">
        <v>398</v>
      </c>
      <c r="Q1034" s="90">
        <f>Таблица_основная[[#This Row],[Первая строка массива]]+43</f>
        <v>441</v>
      </c>
    </row>
    <row r="1035" spans="1:17" ht="15.75" x14ac:dyDescent="0.25">
      <c r="A1035" s="90">
        <v>336</v>
      </c>
      <c r="B1035" s="90">
        <v>1034</v>
      </c>
      <c r="C1035" s="53" t="s">
        <v>27</v>
      </c>
      <c r="D1035" s="54" t="s">
        <v>158</v>
      </c>
      <c r="E1035" s="55">
        <v>44562</v>
      </c>
      <c r="F1035" s="59">
        <v>88</v>
      </c>
      <c r="G1035" s="59">
        <v>31</v>
      </c>
      <c r="H1035" s="63" t="s">
        <v>97</v>
      </c>
      <c r="I1035" s="59">
        <v>225.2</v>
      </c>
      <c r="J1035" s="63" t="s">
        <v>103</v>
      </c>
      <c r="K1035" s="67">
        <v>2573.6</v>
      </c>
      <c r="L1035" s="155">
        <v>32</v>
      </c>
      <c r="M10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5" s="89" t="str">
        <f>CONCATENATE("F","$",Таблица_основная[[#This Row],[Первая строка массива]])</f>
        <v>F$310</v>
      </c>
      <c r="O103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035" s="90">
        <v>310</v>
      </c>
      <c r="Q1035" s="90">
        <f>Таблица_основная[[#This Row],[Первая строка массива]]+43</f>
        <v>353</v>
      </c>
    </row>
    <row r="1036" spans="1:17" ht="15.75" x14ac:dyDescent="0.25">
      <c r="A1036" s="90">
        <v>160</v>
      </c>
      <c r="B1036" s="90">
        <v>1035</v>
      </c>
      <c r="C1036" s="53" t="s">
        <v>27</v>
      </c>
      <c r="D1036" s="144" t="s">
        <v>85</v>
      </c>
      <c r="E1036" s="55">
        <v>44562</v>
      </c>
      <c r="F1036" s="137">
        <v>0.75</v>
      </c>
      <c r="G1036" s="90">
        <v>8</v>
      </c>
      <c r="H1036" s="63" t="s">
        <v>97</v>
      </c>
      <c r="I1036" s="137">
        <v>0</v>
      </c>
      <c r="J1036" s="63" t="s">
        <v>103</v>
      </c>
      <c r="K1036" s="140" t="s">
        <v>178</v>
      </c>
      <c r="L1036" s="156">
        <v>32</v>
      </c>
      <c r="M10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6" s="89" t="str">
        <f>CONCATENATE("F","$",Таблица_основная[[#This Row],[Первая строка массива]])</f>
        <v>F$134</v>
      </c>
      <c r="O103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036" s="90">
        <v>134</v>
      </c>
      <c r="Q1036" s="90">
        <f>Таблица_основная[[#This Row],[Первая строка массива]]+43</f>
        <v>177</v>
      </c>
    </row>
    <row r="1037" spans="1:17" ht="15.75" x14ac:dyDescent="0.25">
      <c r="A1037" s="90">
        <v>556</v>
      </c>
      <c r="B1037" s="90">
        <v>1036</v>
      </c>
      <c r="C1037" s="53" t="s">
        <v>27</v>
      </c>
      <c r="D1037" s="144" t="s">
        <v>86</v>
      </c>
      <c r="E1037" s="55">
        <v>44562</v>
      </c>
      <c r="F1037" s="137">
        <v>29</v>
      </c>
      <c r="G1037" s="90">
        <v>8</v>
      </c>
      <c r="H1037" s="63" t="s">
        <v>97</v>
      </c>
      <c r="I1037" s="93">
        <v>25.4</v>
      </c>
      <c r="J1037" s="63" t="s">
        <v>103</v>
      </c>
      <c r="K1037" s="67" t="s">
        <v>178</v>
      </c>
      <c r="L1037" s="155">
        <v>32</v>
      </c>
      <c r="M10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37" s="89" t="str">
        <f>CONCATENATE("F","$",Таблица_основная[[#This Row],[Первая строка массива]])</f>
        <v>F$530</v>
      </c>
      <c r="O103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037" s="90">
        <v>530</v>
      </c>
      <c r="Q1037" s="90">
        <f>Таблица_основная[[#This Row],[Первая строка массива]]+43</f>
        <v>573</v>
      </c>
    </row>
    <row r="1038" spans="1:17" ht="15.75" x14ac:dyDescent="0.25">
      <c r="A1038" s="90">
        <v>600</v>
      </c>
      <c r="B1038" s="90">
        <v>1037</v>
      </c>
      <c r="C1038" s="53" t="s">
        <v>27</v>
      </c>
      <c r="D1038" s="144" t="s">
        <v>159</v>
      </c>
      <c r="E1038" s="55">
        <v>44562</v>
      </c>
      <c r="F1038" s="139">
        <v>49</v>
      </c>
      <c r="G1038" s="90">
        <v>19</v>
      </c>
      <c r="H1038" s="63" t="s">
        <v>97</v>
      </c>
      <c r="I1038" s="58">
        <v>62.9</v>
      </c>
      <c r="J1038" s="63" t="s">
        <v>103</v>
      </c>
      <c r="K1038" s="67" t="s">
        <v>178</v>
      </c>
      <c r="L1038" s="155">
        <v>32</v>
      </c>
      <c r="M10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17</v>
      </c>
      <c r="N1038" s="89" t="str">
        <f>CONCATENATE("F","$",Таблица_основная[[#This Row],[Первая строка массива]])</f>
        <v>F$574</v>
      </c>
      <c r="O103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038" s="90">
        <v>574</v>
      </c>
      <c r="Q1038" s="90">
        <f>Таблица_основная[[#This Row],[Первая строка массива]]+43</f>
        <v>617</v>
      </c>
    </row>
    <row r="1039" spans="1:17" ht="15.75" x14ac:dyDescent="0.25">
      <c r="A1039" s="90">
        <v>688</v>
      </c>
      <c r="B1039" s="90">
        <v>1038</v>
      </c>
      <c r="C1039" s="53" t="s">
        <v>27</v>
      </c>
      <c r="D1039" s="144" t="s">
        <v>89</v>
      </c>
      <c r="E1039" s="55">
        <v>44562</v>
      </c>
      <c r="F1039" s="147">
        <v>22</v>
      </c>
      <c r="G1039" s="90">
        <v>18</v>
      </c>
      <c r="H1039" s="63" t="s">
        <v>97</v>
      </c>
      <c r="I1039" s="150">
        <v>32.1</v>
      </c>
      <c r="J1039" s="63" t="s">
        <v>103</v>
      </c>
      <c r="K1039" s="67">
        <v>35.9</v>
      </c>
      <c r="L1039" s="155">
        <v>32</v>
      </c>
      <c r="M103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1039" s="89" t="str">
        <f>CONCATENATE("F","$",Таблица_основная[[#This Row],[Первая строка массива]])</f>
        <v>F$662</v>
      </c>
      <c r="O103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039" s="90">
        <v>662</v>
      </c>
      <c r="Q1039" s="90">
        <f>Таблица_основная[[#This Row],[Первая строка массива]]+43</f>
        <v>705</v>
      </c>
    </row>
    <row r="1040" spans="1:17" ht="15.75" x14ac:dyDescent="0.25">
      <c r="A1040" s="90">
        <v>644</v>
      </c>
      <c r="B1040" s="90">
        <v>1039</v>
      </c>
      <c r="C1040" s="53" t="s">
        <v>27</v>
      </c>
      <c r="D1040" s="144" t="s">
        <v>90</v>
      </c>
      <c r="E1040" s="55">
        <v>44562</v>
      </c>
      <c r="F1040" s="147">
        <v>6</v>
      </c>
      <c r="G1040" s="90">
        <v>18</v>
      </c>
      <c r="H1040" s="63" t="s">
        <v>97</v>
      </c>
      <c r="I1040" s="150">
        <v>13.7</v>
      </c>
      <c r="J1040" s="63" t="s">
        <v>103</v>
      </c>
      <c r="K1040" s="67">
        <v>42.8</v>
      </c>
      <c r="L1040" s="155">
        <v>32</v>
      </c>
      <c r="M10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0" s="89" t="str">
        <f>CONCATENATE("F","$",Таблица_основная[[#This Row],[Первая строка массива]])</f>
        <v>F$618</v>
      </c>
      <c r="O104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040" s="90">
        <v>618</v>
      </c>
      <c r="Q1040" s="90">
        <f>Таблица_основная[[#This Row],[Первая строка массива]]+43</f>
        <v>661</v>
      </c>
    </row>
    <row r="1041" spans="1:17" ht="15.75" x14ac:dyDescent="0.25">
      <c r="A1041" s="90">
        <v>732</v>
      </c>
      <c r="B1041" s="90">
        <v>1040</v>
      </c>
      <c r="C1041" s="53" t="s">
        <v>27</v>
      </c>
      <c r="D1041" s="144" t="s">
        <v>160</v>
      </c>
      <c r="E1041" s="55">
        <v>44562</v>
      </c>
      <c r="F1041" s="147">
        <v>0.2</v>
      </c>
      <c r="G1041" s="90">
        <v>7</v>
      </c>
      <c r="H1041" s="63" t="s">
        <v>97</v>
      </c>
      <c r="I1041" s="150">
        <v>0</v>
      </c>
      <c r="J1041" s="63" t="s">
        <v>103</v>
      </c>
      <c r="K1041" s="140" t="s">
        <v>178</v>
      </c>
      <c r="L1041" s="156">
        <v>32</v>
      </c>
      <c r="M10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41" s="89" t="str">
        <f>CONCATENATE("F","$",Таблица_основная[[#This Row],[Первая строка массива]])</f>
        <v>F$706</v>
      </c>
      <c r="O104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041" s="90">
        <v>706</v>
      </c>
      <c r="Q1041" s="90">
        <f>Таблица_основная[[#This Row],[Первая строка массива]]+43</f>
        <v>749</v>
      </c>
    </row>
    <row r="1042" spans="1:17" ht="15.75" x14ac:dyDescent="0.25">
      <c r="A1042" s="90">
        <v>468</v>
      </c>
      <c r="B1042" s="90">
        <v>1041</v>
      </c>
      <c r="C1042" s="53" t="s">
        <v>27</v>
      </c>
      <c r="D1042" s="144" t="s">
        <v>161</v>
      </c>
      <c r="E1042" s="55">
        <v>44562</v>
      </c>
      <c r="F1042" s="148">
        <v>0.4</v>
      </c>
      <c r="G1042" s="90">
        <v>2</v>
      </c>
      <c r="H1042" s="63" t="s">
        <v>97</v>
      </c>
      <c r="I1042" s="150">
        <v>0.2</v>
      </c>
      <c r="J1042" s="63" t="s">
        <v>103</v>
      </c>
      <c r="K1042" s="67" t="s">
        <v>178</v>
      </c>
      <c r="L1042" s="155">
        <v>32</v>
      </c>
      <c r="M10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2" s="89" t="str">
        <f>CONCATENATE("F","$",Таблица_основная[[#This Row],[Первая строка массива]])</f>
        <v>F$442</v>
      </c>
      <c r="O104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042" s="90">
        <v>442</v>
      </c>
      <c r="Q1042" s="90">
        <f>Таблица_основная[[#This Row],[Первая строка массива]]+43</f>
        <v>485</v>
      </c>
    </row>
    <row r="1043" spans="1:17" ht="15.75" x14ac:dyDescent="0.25">
      <c r="A1043" s="90">
        <v>512</v>
      </c>
      <c r="B1043" s="90">
        <v>1042</v>
      </c>
      <c r="C1043" s="53" t="s">
        <v>27</v>
      </c>
      <c r="D1043" s="144" t="s">
        <v>94</v>
      </c>
      <c r="E1043" s="55">
        <v>44562</v>
      </c>
      <c r="F1043" s="148">
        <v>1.4</v>
      </c>
      <c r="G1043" s="90">
        <v>4</v>
      </c>
      <c r="H1043" s="63" t="s">
        <v>97</v>
      </c>
      <c r="I1043" s="148">
        <v>0.6</v>
      </c>
      <c r="J1043" s="63" t="s">
        <v>103</v>
      </c>
      <c r="K1043" s="67">
        <v>0.2</v>
      </c>
      <c r="L1043" s="155">
        <v>32</v>
      </c>
      <c r="M10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3" s="89" t="str">
        <f>CONCATENATE("F","$",Таблица_основная[[#This Row],[Первая строка массива]])</f>
        <v>F$486</v>
      </c>
      <c r="O104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043" s="90">
        <v>486</v>
      </c>
      <c r="Q1043" s="90">
        <f>Таблица_основная[[#This Row],[Первая строка массива]]+43</f>
        <v>529</v>
      </c>
    </row>
    <row r="1044" spans="1:17" ht="15.75" x14ac:dyDescent="0.25">
      <c r="A1044" s="90">
        <v>380</v>
      </c>
      <c r="B1044" s="90">
        <v>1043</v>
      </c>
      <c r="C1044" s="53" t="s">
        <v>27</v>
      </c>
      <c r="D1044" s="54" t="s">
        <v>162</v>
      </c>
      <c r="E1044" s="55">
        <v>44562</v>
      </c>
      <c r="F1044" s="57">
        <v>1.2</v>
      </c>
      <c r="G1044" s="59">
        <v>17</v>
      </c>
      <c r="H1044" s="63" t="s">
        <v>97</v>
      </c>
      <c r="I1044" s="56">
        <v>1.9</v>
      </c>
      <c r="J1044" s="63" t="s">
        <v>103</v>
      </c>
      <c r="K1044" s="67">
        <v>1.5</v>
      </c>
      <c r="L1044" s="155">
        <v>32</v>
      </c>
      <c r="M10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044" s="89" t="str">
        <f>CONCATENATE("F","$",Таблица_основная[[#This Row],[Первая строка массива]])</f>
        <v>F$354</v>
      </c>
      <c r="O104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044" s="90">
        <v>354</v>
      </c>
      <c r="Q1044" s="90">
        <f>Таблица_основная[[#This Row],[Первая строка массива]]+43</f>
        <v>397</v>
      </c>
    </row>
    <row r="1045" spans="1:17" ht="15.75" x14ac:dyDescent="0.25">
      <c r="A1045" s="90">
        <v>116</v>
      </c>
      <c r="B1045" s="90">
        <v>1044</v>
      </c>
      <c r="C1045" s="53" t="s">
        <v>27</v>
      </c>
      <c r="D1045" s="54" t="s">
        <v>83</v>
      </c>
      <c r="E1045" s="55">
        <v>44562</v>
      </c>
      <c r="F1045" s="149">
        <v>0</v>
      </c>
      <c r="G1045" s="96">
        <v>6</v>
      </c>
      <c r="H1045" s="63" t="s">
        <v>97</v>
      </c>
      <c r="I1045" s="149">
        <v>1.1000000000000001</v>
      </c>
      <c r="J1045" s="63" t="s">
        <v>103</v>
      </c>
      <c r="K1045" s="67">
        <v>30.3</v>
      </c>
      <c r="L1045" s="155">
        <v>32</v>
      </c>
      <c r="M10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45" s="89" t="str">
        <f>CONCATENATE("F","$",Таблица_основная[[#This Row],[Первая строка массива]])</f>
        <v>F$90</v>
      </c>
      <c r="O104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045" s="90">
        <v>90</v>
      </c>
      <c r="Q1045" s="90">
        <f>Таблица_основная[[#This Row],[Первая строка массива]]+43</f>
        <v>133</v>
      </c>
    </row>
    <row r="1046" spans="1:17" ht="15.75" x14ac:dyDescent="0.25">
      <c r="A1046" s="90">
        <v>204</v>
      </c>
      <c r="B1046" s="90">
        <v>1045</v>
      </c>
      <c r="C1046" s="53" t="s">
        <v>27</v>
      </c>
      <c r="D1046" s="54" t="s">
        <v>163</v>
      </c>
      <c r="E1046" s="55">
        <v>44562</v>
      </c>
      <c r="F1046" s="151">
        <v>100</v>
      </c>
      <c r="G1046" s="96">
        <v>1</v>
      </c>
      <c r="H1046" s="63" t="s">
        <v>97</v>
      </c>
      <c r="I1046" s="151">
        <v>99.2</v>
      </c>
      <c r="J1046" s="63" t="s">
        <v>103</v>
      </c>
      <c r="K1046" s="67" t="s">
        <v>178</v>
      </c>
      <c r="L1046" s="155">
        <v>32</v>
      </c>
      <c r="M104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046" s="89" t="str">
        <f>CONCATENATE("F","$",Таблица_основная[[#This Row],[Первая строка массива]])</f>
        <v>F$178</v>
      </c>
      <c r="O104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046" s="90">
        <v>178</v>
      </c>
      <c r="Q1046" s="90">
        <f>Таблица_основная[[#This Row],[Первая строка массива]]+43</f>
        <v>221</v>
      </c>
    </row>
    <row r="1047" spans="1:17" ht="15.75" x14ac:dyDescent="0.25">
      <c r="A1047" s="90">
        <v>1084</v>
      </c>
      <c r="B1047" s="90">
        <v>1046</v>
      </c>
      <c r="C1047" s="53" t="s">
        <v>27</v>
      </c>
      <c r="D1047" s="59" t="s">
        <v>155</v>
      </c>
      <c r="E1047" s="55">
        <v>44927</v>
      </c>
      <c r="F1047" s="59">
        <v>23</v>
      </c>
      <c r="G1047" s="59">
        <v>9</v>
      </c>
      <c r="H1047" s="63" t="s">
        <v>98</v>
      </c>
      <c r="I1047" s="59">
        <v>24</v>
      </c>
      <c r="J1047" s="63" t="s">
        <v>104</v>
      </c>
      <c r="K1047" s="69">
        <v>209.5</v>
      </c>
      <c r="L1047" s="154">
        <v>30</v>
      </c>
      <c r="M104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7" s="89" t="str">
        <f>CONCATENATE("F","$",Таблица_основная[[#This Row],[Первая строка массива]])</f>
        <v>F$1058</v>
      </c>
      <c r="O104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047" s="90">
        <v>1058</v>
      </c>
      <c r="Q1047" s="90">
        <f>Таблица_основная[[#This Row],[Первая строка массива]]+43</f>
        <v>1101</v>
      </c>
    </row>
    <row r="1048" spans="1:17" ht="15.75" x14ac:dyDescent="0.25">
      <c r="A1048" s="90">
        <v>1612</v>
      </c>
      <c r="B1048" s="90">
        <v>1047</v>
      </c>
      <c r="C1048" s="53" t="s">
        <v>27</v>
      </c>
      <c r="D1048" s="59" t="s">
        <v>164</v>
      </c>
      <c r="E1048" s="55">
        <v>44927</v>
      </c>
      <c r="F1048" s="59">
        <v>68938</v>
      </c>
      <c r="G1048" s="59">
        <v>28</v>
      </c>
      <c r="H1048" s="63" t="s">
        <v>98</v>
      </c>
      <c r="I1048" s="59">
        <v>131655.9</v>
      </c>
      <c r="J1048" s="63" t="s">
        <v>104</v>
      </c>
      <c r="K1048" s="71">
        <v>1645476.7</v>
      </c>
      <c r="L1048" s="155">
        <v>30</v>
      </c>
      <c r="M104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48" s="89" t="str">
        <f>CONCATENATE("F","$",Таблица_основная[[#This Row],[Первая строка массива]])</f>
        <v>F$1586</v>
      </c>
      <c r="O104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048" s="90">
        <v>1586</v>
      </c>
      <c r="Q1048" s="90">
        <f>Таблица_основная[[#This Row],[Первая строка массива]]+43</f>
        <v>1629</v>
      </c>
    </row>
    <row r="1049" spans="1:17" ht="15.75" x14ac:dyDescent="0.25">
      <c r="A1049" s="90">
        <v>1128</v>
      </c>
      <c r="B1049" s="90">
        <v>1048</v>
      </c>
      <c r="C1049" s="53" t="s">
        <v>27</v>
      </c>
      <c r="D1049" s="59" t="s">
        <v>156</v>
      </c>
      <c r="E1049" s="55">
        <v>44927</v>
      </c>
      <c r="F1049" s="146">
        <v>0.3</v>
      </c>
      <c r="G1049" s="59">
        <v>2</v>
      </c>
      <c r="H1049" s="63" t="s">
        <v>98</v>
      </c>
      <c r="I1049" s="146">
        <v>0.2</v>
      </c>
      <c r="J1049" s="63" t="s">
        <v>104</v>
      </c>
      <c r="K1049" s="66">
        <v>1E-3</v>
      </c>
      <c r="L1049" s="154">
        <v>30</v>
      </c>
      <c r="M104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049" s="89" t="str">
        <f>CONCATENATE("F","$",Таблица_основная[[#This Row],[Первая строка массива]])</f>
        <v>F$1102</v>
      </c>
      <c r="O104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049" s="90">
        <v>1102</v>
      </c>
      <c r="Q1049" s="90">
        <f>Таблица_основная[[#This Row],[Первая строка массива]]+43</f>
        <v>1145</v>
      </c>
    </row>
    <row r="1050" spans="1:17" ht="15.75" x14ac:dyDescent="0.25">
      <c r="A1050" s="90">
        <v>864</v>
      </c>
      <c r="B1050" s="90">
        <v>1049</v>
      </c>
      <c r="C1050" s="53" t="s">
        <v>27</v>
      </c>
      <c r="D1050" s="59" t="s">
        <v>165</v>
      </c>
      <c r="E1050" s="55">
        <v>44927</v>
      </c>
      <c r="F1050" s="59">
        <v>46</v>
      </c>
      <c r="G1050" s="59">
        <v>31</v>
      </c>
      <c r="H1050" s="63" t="s">
        <v>98</v>
      </c>
      <c r="I1050" s="59">
        <v>147.19999999999999</v>
      </c>
      <c r="J1050" s="63" t="s">
        <v>104</v>
      </c>
      <c r="K1050" s="70">
        <v>2015</v>
      </c>
      <c r="L1050" s="154">
        <v>30</v>
      </c>
      <c r="M105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0" s="89" t="str">
        <f>CONCATENATE("F","$",Таблица_основная[[#This Row],[Первая строка массива]])</f>
        <v>F$838</v>
      </c>
      <c r="O105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50" s="90">
        <v>838</v>
      </c>
      <c r="Q1050" s="90">
        <f>Таблица_основная[[#This Row],[Первая строка массива]]+43</f>
        <v>881</v>
      </c>
    </row>
    <row r="1051" spans="1:17" ht="15.75" x14ac:dyDescent="0.25">
      <c r="A1051" s="90">
        <v>1656</v>
      </c>
      <c r="B1051" s="90">
        <v>1050</v>
      </c>
      <c r="C1051" s="53" t="s">
        <v>27</v>
      </c>
      <c r="D1051" s="59" t="s">
        <v>166</v>
      </c>
      <c r="E1051" s="55">
        <v>44927</v>
      </c>
      <c r="F1051" s="59">
        <v>789</v>
      </c>
      <c r="G1051" s="59">
        <v>35</v>
      </c>
      <c r="H1051" s="63" t="s">
        <v>98</v>
      </c>
      <c r="I1051" s="59">
        <v>4235.8999999999996</v>
      </c>
      <c r="J1051" s="63" t="s">
        <v>104</v>
      </c>
      <c r="K1051" s="70">
        <v>45809.4</v>
      </c>
      <c r="L1051" s="154">
        <v>30</v>
      </c>
      <c r="M105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1" s="89" t="str">
        <f>CONCATENATE("F","$",Таблица_основная[[#This Row],[Первая строка массива]])</f>
        <v>F$1630</v>
      </c>
      <c r="O105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51" s="90">
        <v>1630</v>
      </c>
      <c r="Q1051" s="90">
        <f>Таблица_основная[[#This Row],[Первая строка массива]]+43</f>
        <v>1673</v>
      </c>
    </row>
    <row r="1052" spans="1:17" ht="15.75" x14ac:dyDescent="0.25">
      <c r="A1052" s="90">
        <v>908</v>
      </c>
      <c r="B1052" s="90">
        <v>1051</v>
      </c>
      <c r="C1052" s="53" t="s">
        <v>27</v>
      </c>
      <c r="D1052" s="59" t="s">
        <v>157</v>
      </c>
      <c r="E1052" s="55">
        <v>44927</v>
      </c>
      <c r="F1052" s="59">
        <v>858</v>
      </c>
      <c r="G1052" s="59">
        <v>35</v>
      </c>
      <c r="H1052" s="63" t="s">
        <v>98</v>
      </c>
      <c r="I1052" s="59">
        <v>4407.1000000000004</v>
      </c>
      <c r="J1052" s="63" t="s">
        <v>104</v>
      </c>
      <c r="K1052" s="67">
        <v>48033.8</v>
      </c>
      <c r="L1052" s="155">
        <v>30</v>
      </c>
      <c r="M10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2" s="89" t="str">
        <f>CONCATENATE("F","$",Таблица_основная[[#This Row],[Первая строка массива]])</f>
        <v>F$882</v>
      </c>
      <c r="O105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52" s="90">
        <v>882</v>
      </c>
      <c r="Q1052" s="90">
        <f>Таблица_основная[[#This Row],[Первая строка массива]]+43</f>
        <v>925</v>
      </c>
    </row>
    <row r="1053" spans="1:17" ht="15.75" x14ac:dyDescent="0.25">
      <c r="A1053" s="90">
        <v>1260</v>
      </c>
      <c r="B1053" s="90">
        <v>1052</v>
      </c>
      <c r="C1053" s="53" t="s">
        <v>27</v>
      </c>
      <c r="D1053" s="59" t="s">
        <v>71</v>
      </c>
      <c r="E1053" s="55">
        <v>44927</v>
      </c>
      <c r="F1053" s="146">
        <v>12.4</v>
      </c>
      <c r="G1053" s="59">
        <v>38</v>
      </c>
      <c r="H1053" s="63" t="s">
        <v>98</v>
      </c>
      <c r="I1053" s="146">
        <v>33.5</v>
      </c>
      <c r="J1053" s="63" t="s">
        <v>104</v>
      </c>
      <c r="K1053" s="67">
        <v>29.2</v>
      </c>
      <c r="L1053" s="155">
        <v>30</v>
      </c>
      <c r="M10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3" s="89" t="str">
        <f>CONCATENATE("F","$",Таблица_основная[[#This Row],[Первая строка массива]])</f>
        <v>F$1234</v>
      </c>
      <c r="O105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53" s="90">
        <v>1234</v>
      </c>
      <c r="Q1053" s="90">
        <f>Таблица_основная[[#This Row],[Первая строка массива]]+43</f>
        <v>1277</v>
      </c>
    </row>
    <row r="1054" spans="1:17" ht="15.75" x14ac:dyDescent="0.25">
      <c r="A1054" s="90">
        <v>1172</v>
      </c>
      <c r="B1054" s="90">
        <v>1053</v>
      </c>
      <c r="C1054" s="53" t="s">
        <v>27</v>
      </c>
      <c r="D1054" s="59" t="s">
        <v>158</v>
      </c>
      <c r="E1054" s="55">
        <v>44927</v>
      </c>
      <c r="F1054" s="59">
        <v>80</v>
      </c>
      <c r="G1054" s="59">
        <v>32</v>
      </c>
      <c r="H1054" s="63" t="s">
        <v>98</v>
      </c>
      <c r="I1054" s="59">
        <v>183.4</v>
      </c>
      <c r="J1054" s="63" t="s">
        <v>104</v>
      </c>
      <c r="K1054" s="67">
        <v>2563.9</v>
      </c>
      <c r="L1054" s="155">
        <v>30</v>
      </c>
      <c r="M10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4" s="89" t="str">
        <f>CONCATENATE("F","$",Таблица_основная[[#This Row],[Первая строка массива]])</f>
        <v>F$1146</v>
      </c>
      <c r="O105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54" s="90">
        <v>1146</v>
      </c>
      <c r="Q1054" s="90">
        <f>Таблица_основная[[#This Row],[Первая строка массива]]+43</f>
        <v>1189</v>
      </c>
    </row>
    <row r="1055" spans="1:17" ht="15.75" x14ac:dyDescent="0.25">
      <c r="A1055" s="90">
        <v>996</v>
      </c>
      <c r="B1055" s="90">
        <v>1054</v>
      </c>
      <c r="C1055" s="53" t="s">
        <v>27</v>
      </c>
      <c r="D1055" s="91" t="s">
        <v>85</v>
      </c>
      <c r="E1055" s="55">
        <v>44927</v>
      </c>
      <c r="F1055" s="93">
        <v>0.76</v>
      </c>
      <c r="G1055" s="90">
        <v>6</v>
      </c>
      <c r="H1055" s="63" t="s">
        <v>98</v>
      </c>
      <c r="I1055" s="137">
        <v>0</v>
      </c>
      <c r="J1055" s="63" t="s">
        <v>104</v>
      </c>
      <c r="K1055" s="140" t="s">
        <v>178</v>
      </c>
      <c r="L1055" s="156">
        <v>30</v>
      </c>
      <c r="M10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5" s="89" t="str">
        <f>CONCATENATE("F","$",Таблица_основная[[#This Row],[Первая строка массива]])</f>
        <v>F$970</v>
      </c>
      <c r="O105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55" s="90">
        <v>970</v>
      </c>
      <c r="Q1055" s="90">
        <f>Таблица_основная[[#This Row],[Первая строка массива]]+43</f>
        <v>1013</v>
      </c>
    </row>
    <row r="1056" spans="1:17" ht="15.75" x14ac:dyDescent="0.25">
      <c r="A1056" s="90">
        <v>1392</v>
      </c>
      <c r="B1056" s="90">
        <v>1055</v>
      </c>
      <c r="C1056" s="53" t="s">
        <v>27</v>
      </c>
      <c r="D1056" s="91" t="s">
        <v>86</v>
      </c>
      <c r="E1056" s="55">
        <v>44927</v>
      </c>
      <c r="F1056" s="93">
        <v>28</v>
      </c>
      <c r="G1056" s="90">
        <v>10</v>
      </c>
      <c r="H1056" s="63" t="s">
        <v>98</v>
      </c>
      <c r="I1056" s="93">
        <v>28.3</v>
      </c>
      <c r="J1056" s="63" t="s">
        <v>104</v>
      </c>
      <c r="K1056" s="67" t="s">
        <v>178</v>
      </c>
      <c r="L1056" s="155">
        <v>30</v>
      </c>
      <c r="M10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056" s="89" t="str">
        <f>CONCATENATE("F","$",Таблица_основная[[#This Row],[Первая строка массива]])</f>
        <v>F$1366</v>
      </c>
      <c r="O105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56" s="90">
        <v>1366</v>
      </c>
      <c r="Q1056" s="90">
        <f>Таблица_основная[[#This Row],[Первая строка массива]]+43</f>
        <v>1409</v>
      </c>
    </row>
    <row r="1057" spans="1:17" ht="15.75" x14ac:dyDescent="0.25">
      <c r="A1057" s="90">
        <v>1436</v>
      </c>
      <c r="B1057" s="90">
        <v>1056</v>
      </c>
      <c r="C1057" s="53" t="s">
        <v>27</v>
      </c>
      <c r="D1057" s="144" t="s">
        <v>159</v>
      </c>
      <c r="E1057" s="55">
        <v>44927</v>
      </c>
      <c r="F1057" s="93">
        <v>28</v>
      </c>
      <c r="G1057" s="90">
        <v>10</v>
      </c>
      <c r="H1057" s="63" t="s">
        <v>98</v>
      </c>
      <c r="I1057" s="93">
        <v>39.1</v>
      </c>
      <c r="J1057" s="63" t="s">
        <v>104</v>
      </c>
      <c r="K1057" s="67" t="s">
        <v>178</v>
      </c>
      <c r="L1057" s="155">
        <v>30</v>
      </c>
      <c r="M10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057" s="89" t="str">
        <f>CONCATENATE("F","$",Таблица_основная[[#This Row],[Первая строка массива]])</f>
        <v>F$1410</v>
      </c>
      <c r="O105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57" s="90">
        <v>1410</v>
      </c>
      <c r="Q1057" s="90">
        <f>Таблица_основная[[#This Row],[Первая строка массива]]+43</f>
        <v>1453</v>
      </c>
    </row>
    <row r="1058" spans="1:17" ht="15.75" x14ac:dyDescent="0.25">
      <c r="A1058" s="90">
        <v>1524</v>
      </c>
      <c r="B1058" s="90">
        <v>1057</v>
      </c>
      <c r="C1058" s="53" t="s">
        <v>27</v>
      </c>
      <c r="D1058" s="144" t="s">
        <v>89</v>
      </c>
      <c r="E1058" s="55">
        <v>44927</v>
      </c>
      <c r="F1058" s="150">
        <v>22</v>
      </c>
      <c r="G1058" s="90">
        <v>28</v>
      </c>
      <c r="H1058" s="63" t="s">
        <v>98</v>
      </c>
      <c r="I1058" s="150">
        <v>43.2</v>
      </c>
      <c r="J1058" s="63" t="s">
        <v>104</v>
      </c>
      <c r="K1058" s="67">
        <v>39.299999999999997</v>
      </c>
      <c r="L1058" s="155">
        <v>30</v>
      </c>
      <c r="M10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8" s="89" t="str">
        <f>CONCATENATE("F","$",Таблица_основная[[#This Row],[Первая строка массива]])</f>
        <v>F$1498</v>
      </c>
      <c r="O105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58" s="90">
        <v>1498</v>
      </c>
      <c r="Q1058" s="90">
        <f>Таблица_основная[[#This Row],[Первая строка массива]]+43</f>
        <v>1541</v>
      </c>
    </row>
    <row r="1059" spans="1:17" ht="15.75" x14ac:dyDescent="0.25">
      <c r="A1059" s="90">
        <v>1480</v>
      </c>
      <c r="B1059" s="90">
        <v>1058</v>
      </c>
      <c r="C1059" s="53" t="s">
        <v>27</v>
      </c>
      <c r="D1059" s="144" t="s">
        <v>90</v>
      </c>
      <c r="E1059" s="55">
        <v>44927</v>
      </c>
      <c r="F1059" s="150">
        <v>4</v>
      </c>
      <c r="G1059" s="90">
        <v>4</v>
      </c>
      <c r="H1059" s="63" t="s">
        <v>98</v>
      </c>
      <c r="I1059" s="150">
        <v>2.2000000000000002</v>
      </c>
      <c r="J1059" s="63" t="s">
        <v>104</v>
      </c>
      <c r="K1059" s="67">
        <v>31.5</v>
      </c>
      <c r="L1059" s="155">
        <v>30</v>
      </c>
      <c r="M10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59" s="89" t="str">
        <f>CONCATENATE("F","$",Таблица_основная[[#This Row],[Первая строка массива]])</f>
        <v>F$1454</v>
      </c>
      <c r="O105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59" s="90">
        <v>1454</v>
      </c>
      <c r="Q1059" s="90">
        <f>Таблица_основная[[#This Row],[Первая строка массива]]+43</f>
        <v>1497</v>
      </c>
    </row>
    <row r="1060" spans="1:17" ht="15.75" x14ac:dyDescent="0.25">
      <c r="A1060" s="90">
        <v>1568</v>
      </c>
      <c r="B1060" s="90">
        <v>1059</v>
      </c>
      <c r="C1060" s="53" t="s">
        <v>27</v>
      </c>
      <c r="D1060" s="144" t="s">
        <v>160</v>
      </c>
      <c r="E1060" s="55">
        <v>44927</v>
      </c>
      <c r="F1060" s="150">
        <v>0.3</v>
      </c>
      <c r="G1060" s="90">
        <v>7</v>
      </c>
      <c r="H1060" s="63" t="s">
        <v>98</v>
      </c>
      <c r="I1060" s="150">
        <v>0</v>
      </c>
      <c r="J1060" s="63" t="s">
        <v>104</v>
      </c>
      <c r="K1060" s="140" t="s">
        <v>178</v>
      </c>
      <c r="L1060" s="156">
        <v>30</v>
      </c>
      <c r="M10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60" s="89" t="str">
        <f>CONCATENATE("F","$",Таблица_основная[[#This Row],[Первая строка массива]])</f>
        <v>F$1542</v>
      </c>
      <c r="O106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060" s="90">
        <v>1542</v>
      </c>
      <c r="Q1060" s="90">
        <f>Таблица_основная[[#This Row],[Первая строка массива]]+43</f>
        <v>1585</v>
      </c>
    </row>
    <row r="1061" spans="1:17" ht="15.75" x14ac:dyDescent="0.25">
      <c r="A1061" s="90">
        <v>1304</v>
      </c>
      <c r="B1061" s="90">
        <v>1060</v>
      </c>
      <c r="C1061" s="53" t="s">
        <v>27</v>
      </c>
      <c r="D1061" s="144" t="s">
        <v>161</v>
      </c>
      <c r="E1061" s="55">
        <v>44927</v>
      </c>
      <c r="F1061" s="148">
        <v>0.4</v>
      </c>
      <c r="G1061" s="90">
        <v>2</v>
      </c>
      <c r="H1061" s="63" t="s">
        <v>98</v>
      </c>
      <c r="I1061" s="148">
        <v>0.2</v>
      </c>
      <c r="J1061" s="63" t="s">
        <v>104</v>
      </c>
      <c r="K1061" s="67" t="s">
        <v>178</v>
      </c>
      <c r="L1061" s="155">
        <v>30</v>
      </c>
      <c r="M106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61" s="89" t="str">
        <f>CONCATENATE("F","$",Таблица_основная[[#This Row],[Первая строка массива]])</f>
        <v>F$1278</v>
      </c>
      <c r="O106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061" s="90">
        <v>1278</v>
      </c>
      <c r="Q1061" s="90">
        <f>Таблица_основная[[#This Row],[Первая строка массива]]+43</f>
        <v>1321</v>
      </c>
    </row>
    <row r="1062" spans="1:17" ht="15.75" x14ac:dyDescent="0.25">
      <c r="A1062" s="90">
        <v>1348</v>
      </c>
      <c r="B1062" s="90">
        <v>1061</v>
      </c>
      <c r="C1062" s="53" t="s">
        <v>27</v>
      </c>
      <c r="D1062" s="144" t="s">
        <v>94</v>
      </c>
      <c r="E1062" s="55">
        <v>44927</v>
      </c>
      <c r="F1062" s="148">
        <v>0.4</v>
      </c>
      <c r="G1062" s="90">
        <v>3</v>
      </c>
      <c r="H1062" s="63" t="s">
        <v>98</v>
      </c>
      <c r="I1062" s="148">
        <v>0.5</v>
      </c>
      <c r="J1062" s="63" t="s">
        <v>104</v>
      </c>
      <c r="K1062" s="67">
        <v>0.2</v>
      </c>
      <c r="L1062" s="155">
        <v>30</v>
      </c>
      <c r="M10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062" s="89" t="str">
        <f>CONCATENATE("F","$",Таблица_основная[[#This Row],[Первая строка массива]])</f>
        <v>F$1322</v>
      </c>
      <c r="O106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062" s="90">
        <v>1322</v>
      </c>
      <c r="Q1062" s="90">
        <f>Таблица_основная[[#This Row],[Первая строка массива]]+43</f>
        <v>1365</v>
      </c>
    </row>
    <row r="1063" spans="1:17" ht="15.75" x14ac:dyDescent="0.25">
      <c r="A1063" s="90">
        <v>1216</v>
      </c>
      <c r="B1063" s="90">
        <v>1062</v>
      </c>
      <c r="C1063" s="53" t="s">
        <v>27</v>
      </c>
      <c r="D1063" s="54" t="s">
        <v>162</v>
      </c>
      <c r="E1063" s="55">
        <v>44927</v>
      </c>
      <c r="F1063" s="56">
        <v>1.2</v>
      </c>
      <c r="G1063" s="59">
        <v>10</v>
      </c>
      <c r="H1063" s="63" t="s">
        <v>98</v>
      </c>
      <c r="I1063" s="56">
        <v>1.4</v>
      </c>
      <c r="J1063" s="63" t="s">
        <v>104</v>
      </c>
      <c r="K1063" s="67">
        <v>1.6</v>
      </c>
      <c r="L1063" s="155">
        <v>30</v>
      </c>
      <c r="M10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063" s="89" t="str">
        <f>CONCATENATE("F","$",Таблица_основная[[#This Row],[Первая строка массива]])</f>
        <v>F$1190</v>
      </c>
      <c r="O106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063" s="90">
        <v>1190</v>
      </c>
      <c r="Q1063" s="90">
        <f>Таблица_основная[[#This Row],[Первая строка массива]]+43</f>
        <v>1233</v>
      </c>
    </row>
    <row r="1064" spans="1:17" ht="15.75" x14ac:dyDescent="0.25">
      <c r="A1064" s="90">
        <v>952</v>
      </c>
      <c r="B1064" s="90">
        <v>1063</v>
      </c>
      <c r="C1064" s="53" t="s">
        <v>27</v>
      </c>
      <c r="D1064" s="54" t="s">
        <v>83</v>
      </c>
      <c r="E1064" s="55">
        <v>44927</v>
      </c>
      <c r="F1064" s="149">
        <v>0</v>
      </c>
      <c r="G1064" s="96">
        <v>6</v>
      </c>
      <c r="H1064" s="63" t="s">
        <v>98</v>
      </c>
      <c r="I1064" s="149">
        <v>1.1000000000000001</v>
      </c>
      <c r="J1064" s="63" t="s">
        <v>104</v>
      </c>
      <c r="K1064" s="67">
        <v>32.1</v>
      </c>
      <c r="L1064" s="155">
        <v>30</v>
      </c>
      <c r="M10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064" s="89" t="str">
        <f>CONCATENATE("F","$",Таблица_основная[[#This Row],[Первая строка массива]])</f>
        <v>F$926</v>
      </c>
      <c r="O106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064" s="90">
        <v>926</v>
      </c>
      <c r="Q1064" s="90">
        <f>Таблица_основная[[#This Row],[Первая строка массива]]+43</f>
        <v>969</v>
      </c>
    </row>
    <row r="1065" spans="1:17" ht="15.75" x14ac:dyDescent="0.25">
      <c r="A1065" s="90">
        <v>1040</v>
      </c>
      <c r="B1065" s="90">
        <v>1064</v>
      </c>
      <c r="C1065" s="53" t="s">
        <v>27</v>
      </c>
      <c r="D1065" s="59" t="s">
        <v>163</v>
      </c>
      <c r="E1065" s="55">
        <v>44927</v>
      </c>
      <c r="F1065" s="94">
        <v>100</v>
      </c>
      <c r="G1065" s="96">
        <v>1</v>
      </c>
      <c r="H1065" s="63" t="s">
        <v>98</v>
      </c>
      <c r="I1065" s="94">
        <v>99.5</v>
      </c>
      <c r="J1065" s="63" t="s">
        <v>104</v>
      </c>
      <c r="K1065" s="67" t="s">
        <v>178</v>
      </c>
      <c r="L1065" s="155">
        <v>30</v>
      </c>
      <c r="M106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065" s="89" t="str">
        <f>CONCATENATE("F","$",Таблица_основная[[#This Row],[Первая строка массива]])</f>
        <v>F$1014</v>
      </c>
      <c r="O106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065" s="90">
        <v>1014</v>
      </c>
      <c r="Q1065" s="90">
        <f>Таблица_основная[[#This Row],[Первая строка массива]]+43</f>
        <v>1057</v>
      </c>
    </row>
    <row r="1066" spans="1:17" ht="15.75" x14ac:dyDescent="0.25">
      <c r="A1066" s="90">
        <v>249</v>
      </c>
      <c r="B1066" s="90">
        <v>1065</v>
      </c>
      <c r="C1066" s="53" t="s">
        <v>28</v>
      </c>
      <c r="D1066" s="59" t="s">
        <v>155</v>
      </c>
      <c r="E1066" s="55">
        <v>44562</v>
      </c>
      <c r="F1066" s="59">
        <v>18</v>
      </c>
      <c r="G1066" s="59">
        <v>15</v>
      </c>
      <c r="H1066" s="63" t="s">
        <v>97</v>
      </c>
      <c r="I1066" s="59">
        <v>24.3</v>
      </c>
      <c r="J1066" s="63" t="s">
        <v>103</v>
      </c>
      <c r="K1066" s="72">
        <v>235.1</v>
      </c>
      <c r="L1066" s="154">
        <v>29</v>
      </c>
      <c r="M106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6" s="89" t="str">
        <f>CONCATENATE("F","$",Таблица_основная[[#This Row],[Первая строка массива]])</f>
        <v>F$222</v>
      </c>
      <c r="O106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066" s="90">
        <v>222</v>
      </c>
      <c r="Q1066" s="90">
        <f>Таблица_основная[[#This Row],[Первая строка массива]]+43</f>
        <v>265</v>
      </c>
    </row>
    <row r="1067" spans="1:17" ht="15.75" x14ac:dyDescent="0.25">
      <c r="A1067" s="90">
        <v>777</v>
      </c>
      <c r="B1067" s="90">
        <v>1066</v>
      </c>
      <c r="C1067" s="53" t="s">
        <v>28</v>
      </c>
      <c r="D1067" s="59" t="s">
        <v>164</v>
      </c>
      <c r="E1067" s="55">
        <v>44562</v>
      </c>
      <c r="F1067" s="59">
        <v>83745</v>
      </c>
      <c r="G1067" s="59">
        <v>26</v>
      </c>
      <c r="H1067" s="63" t="s">
        <v>97</v>
      </c>
      <c r="I1067" s="59">
        <v>116149</v>
      </c>
      <c r="J1067" s="63" t="s">
        <v>103</v>
      </c>
      <c r="K1067" s="73">
        <v>1712442.1</v>
      </c>
      <c r="L1067" s="154">
        <v>29</v>
      </c>
      <c r="M106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7" s="89" t="str">
        <f>CONCATENATE("F","$",Таблица_основная[[#This Row],[Первая строка массива]])</f>
        <v>F$750</v>
      </c>
      <c r="O106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067" s="90">
        <v>750</v>
      </c>
      <c r="Q1067" s="90">
        <f>Таблица_основная[[#This Row],[Первая строка массива]]+43</f>
        <v>793</v>
      </c>
    </row>
    <row r="1068" spans="1:17" ht="15.75" x14ac:dyDescent="0.25">
      <c r="A1068" s="90">
        <v>293</v>
      </c>
      <c r="B1068" s="90">
        <v>1067</v>
      </c>
      <c r="C1068" s="53" t="s">
        <v>28</v>
      </c>
      <c r="D1068" s="59" t="s">
        <v>156</v>
      </c>
      <c r="E1068" s="55">
        <v>44562</v>
      </c>
      <c r="F1068" s="146">
        <v>0.2</v>
      </c>
      <c r="G1068" s="59">
        <v>3</v>
      </c>
      <c r="H1068" s="63" t="s">
        <v>97</v>
      </c>
      <c r="I1068" s="146">
        <v>0.2</v>
      </c>
      <c r="J1068" s="63" t="s">
        <v>103</v>
      </c>
      <c r="K1068" s="67">
        <v>2E-3</v>
      </c>
      <c r="L1068" s="155">
        <v>29</v>
      </c>
      <c r="M10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68" s="89" t="str">
        <f>CONCATENATE("F","$",Таблица_основная[[#This Row],[Первая строка массива]])</f>
        <v>F$266</v>
      </c>
      <c r="O106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068" s="90">
        <v>266</v>
      </c>
      <c r="Q1068" s="90">
        <f>Таблица_основная[[#This Row],[Первая строка массива]]+43</f>
        <v>309</v>
      </c>
    </row>
    <row r="1069" spans="1:17" ht="15.75" x14ac:dyDescent="0.25">
      <c r="A1069" s="90">
        <v>29</v>
      </c>
      <c r="B1069" s="90">
        <v>1068</v>
      </c>
      <c r="C1069" s="53" t="s">
        <v>28</v>
      </c>
      <c r="D1069" s="59" t="s">
        <v>165</v>
      </c>
      <c r="E1069" s="55">
        <v>44562</v>
      </c>
      <c r="F1069" s="59">
        <v>54</v>
      </c>
      <c r="G1069" s="59">
        <v>30</v>
      </c>
      <c r="H1069" s="63" t="s">
        <v>97</v>
      </c>
      <c r="I1069" s="59">
        <v>154.69999999999999</v>
      </c>
      <c r="J1069" s="63" t="s">
        <v>103</v>
      </c>
      <c r="K1069" s="74">
        <v>2237.9</v>
      </c>
      <c r="L1069" s="154">
        <v>29</v>
      </c>
      <c r="M106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69" s="89" t="str">
        <f>CONCATENATE("F","$",Таблица_основная[[#This Row],[Первая строка массива]])</f>
        <v>F$2</v>
      </c>
      <c r="O106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069" s="90">
        <v>2</v>
      </c>
      <c r="Q1069" s="90">
        <f>Таблица_основная[[#This Row],[Первая строка массива]]+43</f>
        <v>45</v>
      </c>
    </row>
    <row r="1070" spans="1:17" ht="15.75" x14ac:dyDescent="0.25">
      <c r="A1070" s="90">
        <v>821</v>
      </c>
      <c r="B1070" s="90">
        <v>1069</v>
      </c>
      <c r="C1070" s="53" t="s">
        <v>28</v>
      </c>
      <c r="D1070" s="59" t="s">
        <v>166</v>
      </c>
      <c r="E1070" s="55">
        <v>44562</v>
      </c>
      <c r="F1070" s="59">
        <v>903</v>
      </c>
      <c r="G1070" s="59">
        <v>30</v>
      </c>
      <c r="H1070" s="63" t="s">
        <v>97</v>
      </c>
      <c r="I1070" s="59">
        <v>3901.3</v>
      </c>
      <c r="J1070" s="63" t="s">
        <v>103</v>
      </c>
      <c r="K1070" s="74">
        <v>44096.6</v>
      </c>
      <c r="L1070" s="154">
        <v>29</v>
      </c>
      <c r="M107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0" s="89" t="str">
        <f>CONCATENATE("F","$",Таблица_основная[[#This Row],[Первая строка массива]])</f>
        <v>F$794</v>
      </c>
      <c r="O107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070" s="90">
        <v>794</v>
      </c>
      <c r="Q1070" s="90">
        <f>Таблица_основная[[#This Row],[Первая строка массива]]+43</f>
        <v>837</v>
      </c>
    </row>
    <row r="1071" spans="1:17" ht="15.75" x14ac:dyDescent="0.25">
      <c r="A1071" s="90">
        <v>73</v>
      </c>
      <c r="B1071" s="90">
        <v>1070</v>
      </c>
      <c r="C1071" s="53" t="s">
        <v>28</v>
      </c>
      <c r="D1071" s="59" t="s">
        <v>157</v>
      </c>
      <c r="E1071" s="55">
        <v>44562</v>
      </c>
      <c r="F1071" s="59">
        <v>975</v>
      </c>
      <c r="G1071" s="59">
        <v>30</v>
      </c>
      <c r="H1071" s="63" t="s">
        <v>97</v>
      </c>
      <c r="I1071" s="59">
        <v>4080.4</v>
      </c>
      <c r="J1071" s="63" t="s">
        <v>103</v>
      </c>
      <c r="K1071" s="68">
        <v>46569.599999999999</v>
      </c>
      <c r="L1071" s="155">
        <v>29</v>
      </c>
      <c r="M10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1" s="89" t="str">
        <f>CONCATENATE("F","$",Таблица_основная[[#This Row],[Первая строка массива]])</f>
        <v>F$46</v>
      </c>
      <c r="O107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071" s="90">
        <v>46</v>
      </c>
      <c r="Q1071" s="90">
        <f>Таблица_основная[[#This Row],[Первая строка массива]]+43</f>
        <v>89</v>
      </c>
    </row>
    <row r="1072" spans="1:17" ht="15.75" x14ac:dyDescent="0.25">
      <c r="A1072" s="90">
        <v>425</v>
      </c>
      <c r="B1072" s="90">
        <v>1071</v>
      </c>
      <c r="C1072" s="53" t="s">
        <v>28</v>
      </c>
      <c r="D1072" s="59" t="s">
        <v>71</v>
      </c>
      <c r="E1072" s="55">
        <v>44562</v>
      </c>
      <c r="F1072" s="146">
        <v>11.6</v>
      </c>
      <c r="G1072" s="59">
        <v>35</v>
      </c>
      <c r="H1072" s="63" t="s">
        <v>97</v>
      </c>
      <c r="I1072" s="146">
        <v>35.1</v>
      </c>
      <c r="J1072" s="63" t="s">
        <v>103</v>
      </c>
      <c r="K1072" s="67">
        <v>27.2</v>
      </c>
      <c r="L1072" s="155">
        <v>29</v>
      </c>
      <c r="M10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2" s="89" t="str">
        <f>CONCATENATE("F","$",Таблица_основная[[#This Row],[Первая строка массива]])</f>
        <v>F$398</v>
      </c>
      <c r="O107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072" s="90">
        <v>398</v>
      </c>
      <c r="Q1072" s="90">
        <f>Таблица_основная[[#This Row],[Первая строка массива]]+43</f>
        <v>441</v>
      </c>
    </row>
    <row r="1073" spans="1:17" ht="15.75" x14ac:dyDescent="0.25">
      <c r="A1073" s="90">
        <v>337</v>
      </c>
      <c r="B1073" s="90">
        <v>1072</v>
      </c>
      <c r="C1073" s="53" t="s">
        <v>28</v>
      </c>
      <c r="D1073" s="59" t="s">
        <v>158</v>
      </c>
      <c r="E1073" s="55">
        <v>44562</v>
      </c>
      <c r="F1073" s="59">
        <v>192</v>
      </c>
      <c r="G1073" s="59">
        <v>16</v>
      </c>
      <c r="H1073" s="63" t="s">
        <v>97</v>
      </c>
      <c r="I1073" s="59">
        <v>225.2</v>
      </c>
      <c r="J1073" s="63" t="s">
        <v>103</v>
      </c>
      <c r="K1073" s="67">
        <v>2573.6</v>
      </c>
      <c r="L1073" s="155">
        <v>29</v>
      </c>
      <c r="M10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3" s="89" t="str">
        <f>CONCATENATE("F","$",Таблица_основная[[#This Row],[Первая строка массива]])</f>
        <v>F$310</v>
      </c>
      <c r="O107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073" s="90">
        <v>310</v>
      </c>
      <c r="Q1073" s="90">
        <f>Таблица_основная[[#This Row],[Первая строка массива]]+43</f>
        <v>353</v>
      </c>
    </row>
    <row r="1074" spans="1:17" ht="15.75" x14ac:dyDescent="0.25">
      <c r="A1074" s="90">
        <v>161</v>
      </c>
      <c r="B1074" s="90">
        <v>1073</v>
      </c>
      <c r="C1074" s="53" t="s">
        <v>28</v>
      </c>
      <c r="D1074" s="91" t="s">
        <v>85</v>
      </c>
      <c r="E1074" s="55">
        <v>44562</v>
      </c>
      <c r="F1074" s="137">
        <v>0.64</v>
      </c>
      <c r="G1074" s="90">
        <v>18</v>
      </c>
      <c r="H1074" s="63" t="s">
        <v>97</v>
      </c>
      <c r="I1074" s="137">
        <v>0</v>
      </c>
      <c r="J1074" s="63" t="s">
        <v>103</v>
      </c>
      <c r="K1074" s="140" t="s">
        <v>178</v>
      </c>
      <c r="L1074" s="156">
        <v>29</v>
      </c>
      <c r="M10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074" s="89" t="str">
        <f>CONCATENATE("F","$",Таблица_основная[[#This Row],[Первая строка массива]])</f>
        <v>F$134</v>
      </c>
      <c r="O107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074" s="90">
        <v>134</v>
      </c>
      <c r="Q1074" s="90">
        <f>Таблица_основная[[#This Row],[Первая строка массива]]+43</f>
        <v>177</v>
      </c>
    </row>
    <row r="1075" spans="1:17" ht="15.75" x14ac:dyDescent="0.25">
      <c r="A1075" s="90">
        <v>557</v>
      </c>
      <c r="B1075" s="90">
        <v>1074</v>
      </c>
      <c r="C1075" s="53" t="s">
        <v>28</v>
      </c>
      <c r="D1075" s="144" t="s">
        <v>86</v>
      </c>
      <c r="E1075" s="55">
        <v>44562</v>
      </c>
      <c r="F1075" s="137">
        <v>26</v>
      </c>
      <c r="G1075" s="90">
        <v>10</v>
      </c>
      <c r="H1075" s="63" t="s">
        <v>97</v>
      </c>
      <c r="I1075" s="93">
        <v>25.4</v>
      </c>
      <c r="J1075" s="63" t="s">
        <v>103</v>
      </c>
      <c r="K1075" s="67" t="s">
        <v>178</v>
      </c>
      <c r="L1075" s="155">
        <v>29</v>
      </c>
      <c r="M10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5" s="89" t="str">
        <f>CONCATENATE("F","$",Таблица_основная[[#This Row],[Первая строка массива]])</f>
        <v>F$530</v>
      </c>
      <c r="O107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075" s="90">
        <v>530</v>
      </c>
      <c r="Q1075" s="90">
        <f>Таблица_основная[[#This Row],[Первая строка массива]]+43</f>
        <v>573</v>
      </c>
    </row>
    <row r="1076" spans="1:17" ht="15.75" x14ac:dyDescent="0.25">
      <c r="A1076" s="90">
        <v>601</v>
      </c>
      <c r="B1076" s="90">
        <v>1075</v>
      </c>
      <c r="C1076" s="53" t="s">
        <v>28</v>
      </c>
      <c r="D1076" s="144" t="s">
        <v>159</v>
      </c>
      <c r="E1076" s="55">
        <v>44562</v>
      </c>
      <c r="F1076" s="137">
        <v>51</v>
      </c>
      <c r="G1076" s="90">
        <v>17</v>
      </c>
      <c r="H1076" s="63" t="s">
        <v>97</v>
      </c>
      <c r="I1076" s="58">
        <v>62.9</v>
      </c>
      <c r="J1076" s="63" t="s">
        <v>103</v>
      </c>
      <c r="K1076" s="67" t="s">
        <v>178</v>
      </c>
      <c r="L1076" s="155">
        <v>29</v>
      </c>
      <c r="M10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6" s="89" t="str">
        <f>CONCATENATE("F","$",Таблица_основная[[#This Row],[Первая строка массива]])</f>
        <v>F$574</v>
      </c>
      <c r="O107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076" s="90">
        <v>574</v>
      </c>
      <c r="Q1076" s="90">
        <f>Таблица_основная[[#This Row],[Первая строка массива]]+43</f>
        <v>617</v>
      </c>
    </row>
    <row r="1077" spans="1:17" ht="15.75" x14ac:dyDescent="0.25">
      <c r="A1077" s="90">
        <v>689</v>
      </c>
      <c r="B1077" s="90">
        <v>1076</v>
      </c>
      <c r="C1077" s="53" t="s">
        <v>28</v>
      </c>
      <c r="D1077" s="144" t="s">
        <v>89</v>
      </c>
      <c r="E1077" s="55">
        <v>44562</v>
      </c>
      <c r="F1077" s="137">
        <v>28</v>
      </c>
      <c r="G1077" s="90">
        <v>12</v>
      </c>
      <c r="H1077" s="63" t="s">
        <v>97</v>
      </c>
      <c r="I1077" s="93">
        <v>32.1</v>
      </c>
      <c r="J1077" s="63" t="s">
        <v>103</v>
      </c>
      <c r="K1077" s="67">
        <v>35.9</v>
      </c>
      <c r="L1077" s="155">
        <v>29</v>
      </c>
      <c r="M10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7" s="89" t="str">
        <f>CONCATENATE("F","$",Таблица_основная[[#This Row],[Первая строка массива]])</f>
        <v>F$662</v>
      </c>
      <c r="O107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077" s="90">
        <v>662</v>
      </c>
      <c r="Q1077" s="90">
        <f>Таблица_основная[[#This Row],[Первая строка массива]]+43</f>
        <v>705</v>
      </c>
    </row>
    <row r="1078" spans="1:17" ht="15.75" x14ac:dyDescent="0.25">
      <c r="A1078" s="90">
        <v>645</v>
      </c>
      <c r="B1078" s="90">
        <v>1077</v>
      </c>
      <c r="C1078" s="53" t="s">
        <v>28</v>
      </c>
      <c r="D1078" s="144" t="s">
        <v>90</v>
      </c>
      <c r="E1078" s="55">
        <v>44562</v>
      </c>
      <c r="F1078" s="137">
        <v>6</v>
      </c>
      <c r="G1078" s="90">
        <v>18</v>
      </c>
      <c r="H1078" s="63" t="s">
        <v>97</v>
      </c>
      <c r="I1078" s="93">
        <v>13.7</v>
      </c>
      <c r="J1078" s="63" t="s">
        <v>103</v>
      </c>
      <c r="K1078" s="67">
        <v>42.8</v>
      </c>
      <c r="L1078" s="155">
        <v>29</v>
      </c>
      <c r="M10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78" s="89" t="str">
        <f>CONCATENATE("F","$",Таблица_основная[[#This Row],[Первая строка массива]])</f>
        <v>F$618</v>
      </c>
      <c r="O107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078" s="90">
        <v>618</v>
      </c>
      <c r="Q1078" s="90">
        <f>Таблица_основная[[#This Row],[Первая строка массива]]+43</f>
        <v>661</v>
      </c>
    </row>
    <row r="1079" spans="1:17" ht="15.75" x14ac:dyDescent="0.25">
      <c r="A1079" s="90">
        <v>733</v>
      </c>
      <c r="B1079" s="90">
        <v>1078</v>
      </c>
      <c r="C1079" s="53" t="s">
        <v>28</v>
      </c>
      <c r="D1079" s="144" t="s">
        <v>160</v>
      </c>
      <c r="E1079" s="55">
        <v>44562</v>
      </c>
      <c r="F1079" s="137">
        <v>0.1</v>
      </c>
      <c r="G1079" s="90">
        <v>8</v>
      </c>
      <c r="H1079" s="63" t="s">
        <v>97</v>
      </c>
      <c r="I1079" s="93">
        <v>0</v>
      </c>
      <c r="J1079" s="63" t="s">
        <v>103</v>
      </c>
      <c r="K1079" s="140" t="s">
        <v>178</v>
      </c>
      <c r="L1079" s="156">
        <v>29</v>
      </c>
      <c r="M10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79" s="89" t="str">
        <f>CONCATENATE("F","$",Таблица_основная[[#This Row],[Первая строка массива]])</f>
        <v>F$706</v>
      </c>
      <c r="O107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079" s="90">
        <v>706</v>
      </c>
      <c r="Q1079" s="90">
        <f>Таблица_основная[[#This Row],[Первая строка массива]]+43</f>
        <v>749</v>
      </c>
    </row>
    <row r="1080" spans="1:17" ht="15.75" x14ac:dyDescent="0.25">
      <c r="A1080" s="90">
        <v>469</v>
      </c>
      <c r="B1080" s="90">
        <v>1079</v>
      </c>
      <c r="C1080" s="53" t="s">
        <v>28</v>
      </c>
      <c r="D1080" s="144" t="s">
        <v>161</v>
      </c>
      <c r="E1080" s="55">
        <v>44562</v>
      </c>
      <c r="F1080" s="95">
        <v>0.3</v>
      </c>
      <c r="G1080" s="90">
        <v>3</v>
      </c>
      <c r="H1080" s="63" t="s">
        <v>97</v>
      </c>
      <c r="I1080" s="93">
        <v>0.2</v>
      </c>
      <c r="J1080" s="63" t="s">
        <v>103</v>
      </c>
      <c r="K1080" s="67" t="s">
        <v>178</v>
      </c>
      <c r="L1080" s="155">
        <v>29</v>
      </c>
      <c r="M10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0" s="89" t="str">
        <f>CONCATENATE("F","$",Таблица_основная[[#This Row],[Первая строка массива]])</f>
        <v>F$442</v>
      </c>
      <c r="O108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080" s="90">
        <v>442</v>
      </c>
      <c r="Q1080" s="90">
        <f>Таблица_основная[[#This Row],[Первая строка массива]]+43</f>
        <v>485</v>
      </c>
    </row>
    <row r="1081" spans="1:17" ht="15.75" x14ac:dyDescent="0.25">
      <c r="A1081" s="90">
        <v>513</v>
      </c>
      <c r="B1081" s="90">
        <v>1080</v>
      </c>
      <c r="C1081" s="53" t="s">
        <v>28</v>
      </c>
      <c r="D1081" s="144" t="s">
        <v>94</v>
      </c>
      <c r="E1081" s="55">
        <v>44562</v>
      </c>
      <c r="F1081" s="95">
        <v>1.2</v>
      </c>
      <c r="G1081" s="90">
        <v>6</v>
      </c>
      <c r="H1081" s="63" t="s">
        <v>97</v>
      </c>
      <c r="I1081" s="95">
        <v>0.6</v>
      </c>
      <c r="J1081" s="63" t="s">
        <v>103</v>
      </c>
      <c r="K1081" s="67">
        <v>0.2</v>
      </c>
      <c r="L1081" s="155">
        <v>29</v>
      </c>
      <c r="M10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1" s="89" t="str">
        <f>CONCATENATE("F","$",Таблица_основная[[#This Row],[Первая строка массива]])</f>
        <v>F$486</v>
      </c>
      <c r="O108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081" s="90">
        <v>486</v>
      </c>
      <c r="Q1081" s="90">
        <f>Таблица_основная[[#This Row],[Первая строка массива]]+43</f>
        <v>529</v>
      </c>
    </row>
    <row r="1082" spans="1:17" ht="15.75" x14ac:dyDescent="0.25">
      <c r="A1082" s="90">
        <v>381</v>
      </c>
      <c r="B1082" s="90">
        <v>1081</v>
      </c>
      <c r="C1082" s="53" t="s">
        <v>28</v>
      </c>
      <c r="D1082" s="54" t="s">
        <v>162</v>
      </c>
      <c r="E1082" s="55">
        <v>44562</v>
      </c>
      <c r="F1082" s="146">
        <v>2.2999999999999998</v>
      </c>
      <c r="G1082" s="59">
        <v>6</v>
      </c>
      <c r="H1082" s="63" t="s">
        <v>97</v>
      </c>
      <c r="I1082" s="59">
        <v>1.9</v>
      </c>
      <c r="J1082" s="63" t="s">
        <v>103</v>
      </c>
      <c r="K1082" s="67">
        <v>1.5</v>
      </c>
      <c r="L1082" s="155">
        <v>29</v>
      </c>
      <c r="M10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2" s="89" t="str">
        <f>CONCATENATE("F","$",Таблица_основная[[#This Row],[Первая строка массива]])</f>
        <v>F$354</v>
      </c>
      <c r="O108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082" s="90">
        <v>354</v>
      </c>
      <c r="Q1082" s="90">
        <f>Таблица_основная[[#This Row],[Первая строка массива]]+43</f>
        <v>397</v>
      </c>
    </row>
    <row r="1083" spans="1:17" ht="15.75" x14ac:dyDescent="0.25">
      <c r="A1083" s="90">
        <v>117</v>
      </c>
      <c r="B1083" s="90">
        <v>1082</v>
      </c>
      <c r="C1083" s="53" t="s">
        <v>28</v>
      </c>
      <c r="D1083" s="54" t="s">
        <v>83</v>
      </c>
      <c r="E1083" s="55">
        <v>44562</v>
      </c>
      <c r="F1083" s="92">
        <v>0</v>
      </c>
      <c r="G1083" s="96">
        <v>6</v>
      </c>
      <c r="H1083" s="63" t="s">
        <v>97</v>
      </c>
      <c r="I1083" s="92">
        <v>1.1000000000000001</v>
      </c>
      <c r="J1083" s="63" t="s">
        <v>103</v>
      </c>
      <c r="K1083" s="67">
        <v>30.3</v>
      </c>
      <c r="L1083" s="155">
        <v>29</v>
      </c>
      <c r="M10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083" s="89" t="str">
        <f>CONCATENATE("F","$",Таблица_основная[[#This Row],[Первая строка массива]])</f>
        <v>F$90</v>
      </c>
      <c r="O108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083" s="90">
        <v>90</v>
      </c>
      <c r="Q1083" s="90">
        <f>Таблица_основная[[#This Row],[Первая строка массива]]+43</f>
        <v>133</v>
      </c>
    </row>
    <row r="1084" spans="1:17" ht="15.75" x14ac:dyDescent="0.25">
      <c r="A1084" s="90">
        <v>205</v>
      </c>
      <c r="B1084" s="90">
        <v>1083</v>
      </c>
      <c r="C1084" s="53" t="s">
        <v>28</v>
      </c>
      <c r="D1084" s="54" t="s">
        <v>163</v>
      </c>
      <c r="E1084" s="55">
        <v>44562</v>
      </c>
      <c r="F1084" s="94">
        <v>97.5</v>
      </c>
      <c r="G1084" s="96">
        <v>4</v>
      </c>
      <c r="H1084" s="63" t="s">
        <v>97</v>
      </c>
      <c r="I1084" s="94">
        <v>99.2</v>
      </c>
      <c r="J1084" s="63" t="s">
        <v>103</v>
      </c>
      <c r="K1084" s="67" t="s">
        <v>178</v>
      </c>
      <c r="L1084" s="155">
        <v>29</v>
      </c>
      <c r="M10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4" s="89" t="str">
        <f>CONCATENATE("F","$",Таблица_основная[[#This Row],[Первая строка массива]])</f>
        <v>F$178</v>
      </c>
      <c r="O108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084" s="90">
        <v>178</v>
      </c>
      <c r="Q1084" s="90">
        <f>Таблица_основная[[#This Row],[Первая строка массива]]+43</f>
        <v>221</v>
      </c>
    </row>
    <row r="1085" spans="1:17" ht="15.75" x14ac:dyDescent="0.25">
      <c r="A1085" s="90">
        <v>1085</v>
      </c>
      <c r="B1085" s="90">
        <v>1084</v>
      </c>
      <c r="C1085" s="53" t="s">
        <v>28</v>
      </c>
      <c r="D1085" s="54" t="s">
        <v>155</v>
      </c>
      <c r="E1085" s="55">
        <v>44927</v>
      </c>
      <c r="F1085" s="59">
        <v>18</v>
      </c>
      <c r="G1085" s="59">
        <v>14</v>
      </c>
      <c r="H1085" s="63" t="s">
        <v>98</v>
      </c>
      <c r="I1085" s="59">
        <v>24</v>
      </c>
      <c r="J1085" s="63" t="s">
        <v>104</v>
      </c>
      <c r="K1085" s="69">
        <v>209.5</v>
      </c>
      <c r="L1085" s="154">
        <v>26</v>
      </c>
      <c r="M1085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085" s="89" t="str">
        <f>CONCATENATE("F","$",Таблица_основная[[#This Row],[Первая строка массива]])</f>
        <v>F$1058</v>
      </c>
      <c r="O108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085" s="90">
        <v>1058</v>
      </c>
      <c r="Q1085" s="90">
        <f>Таблица_основная[[#This Row],[Первая строка массива]]+43</f>
        <v>1101</v>
      </c>
    </row>
    <row r="1086" spans="1:17" ht="15.75" x14ac:dyDescent="0.25">
      <c r="A1086" s="90">
        <v>1613</v>
      </c>
      <c r="B1086" s="90">
        <v>1085</v>
      </c>
      <c r="C1086" s="53" t="s">
        <v>28</v>
      </c>
      <c r="D1086" s="54" t="s">
        <v>164</v>
      </c>
      <c r="E1086" s="55">
        <v>44927</v>
      </c>
      <c r="F1086" s="59">
        <v>83195.000000000015</v>
      </c>
      <c r="G1086" s="59">
        <v>27</v>
      </c>
      <c r="H1086" s="63" t="s">
        <v>98</v>
      </c>
      <c r="I1086" s="59">
        <v>131655.9</v>
      </c>
      <c r="J1086" s="63" t="s">
        <v>104</v>
      </c>
      <c r="K1086" s="71">
        <v>1645476.7</v>
      </c>
      <c r="L1086" s="155">
        <v>26</v>
      </c>
      <c r="M108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6" s="89" t="str">
        <f>CONCATENATE("F","$",Таблица_основная[[#This Row],[Первая строка массива]])</f>
        <v>F$1586</v>
      </c>
      <c r="O108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086" s="90">
        <v>1586</v>
      </c>
      <c r="Q1086" s="90">
        <f>Таблица_основная[[#This Row],[Первая строка массива]]+43</f>
        <v>1629</v>
      </c>
    </row>
    <row r="1087" spans="1:17" ht="15.75" x14ac:dyDescent="0.25">
      <c r="A1087" s="90">
        <v>1129</v>
      </c>
      <c r="B1087" s="90">
        <v>1086</v>
      </c>
      <c r="C1087" s="53" t="s">
        <v>28</v>
      </c>
      <c r="D1087" s="54" t="s">
        <v>156</v>
      </c>
      <c r="E1087" s="55">
        <v>44927</v>
      </c>
      <c r="F1087" s="146">
        <v>0.2</v>
      </c>
      <c r="G1087" s="59">
        <v>3</v>
      </c>
      <c r="H1087" s="63" t="s">
        <v>98</v>
      </c>
      <c r="I1087" s="146">
        <v>0.2</v>
      </c>
      <c r="J1087" s="63" t="s">
        <v>104</v>
      </c>
      <c r="K1087" s="66">
        <v>1E-3</v>
      </c>
      <c r="L1087" s="154">
        <v>26</v>
      </c>
      <c r="M108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087" s="89" t="str">
        <f>CONCATENATE("F","$",Таблица_основная[[#This Row],[Первая строка массива]])</f>
        <v>F$1102</v>
      </c>
      <c r="O108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087" s="90">
        <v>1102</v>
      </c>
      <c r="Q1087" s="90">
        <f>Таблица_основная[[#This Row],[Первая строка массива]]+43</f>
        <v>1145</v>
      </c>
    </row>
    <row r="1088" spans="1:17" ht="15.75" x14ac:dyDescent="0.25">
      <c r="A1088" s="90">
        <v>865</v>
      </c>
      <c r="B1088" s="90">
        <v>1087</v>
      </c>
      <c r="C1088" s="53" t="s">
        <v>28</v>
      </c>
      <c r="D1088" s="54" t="s">
        <v>165</v>
      </c>
      <c r="E1088" s="55">
        <v>44927</v>
      </c>
      <c r="F1088" s="56">
        <v>53</v>
      </c>
      <c r="G1088" s="59">
        <v>28</v>
      </c>
      <c r="H1088" s="63" t="s">
        <v>98</v>
      </c>
      <c r="I1088" s="56">
        <v>147.19999999999999</v>
      </c>
      <c r="J1088" s="63" t="s">
        <v>104</v>
      </c>
      <c r="K1088" s="70">
        <v>2015</v>
      </c>
      <c r="L1088" s="154">
        <v>26</v>
      </c>
      <c r="M108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8" s="89" t="str">
        <f>CONCATENATE("F","$",Таблица_основная[[#This Row],[Первая строка массива]])</f>
        <v>F$838</v>
      </c>
      <c r="O108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088" s="90">
        <v>838</v>
      </c>
      <c r="Q1088" s="90">
        <f>Таблица_основная[[#This Row],[Первая строка массива]]+43</f>
        <v>881</v>
      </c>
    </row>
    <row r="1089" spans="1:17" ht="15.75" x14ac:dyDescent="0.25">
      <c r="A1089" s="90">
        <v>1657</v>
      </c>
      <c r="B1089" s="90">
        <v>1088</v>
      </c>
      <c r="C1089" s="53" t="s">
        <v>28</v>
      </c>
      <c r="D1089" s="54" t="s">
        <v>166</v>
      </c>
      <c r="E1089" s="55">
        <v>44927</v>
      </c>
      <c r="F1089" s="56">
        <v>1069</v>
      </c>
      <c r="G1089" s="59">
        <v>28</v>
      </c>
      <c r="H1089" s="63" t="s">
        <v>98</v>
      </c>
      <c r="I1089" s="56">
        <v>4235.8999999999996</v>
      </c>
      <c r="J1089" s="63" t="s">
        <v>104</v>
      </c>
      <c r="K1089" s="70">
        <v>45809.4</v>
      </c>
      <c r="L1089" s="154">
        <v>26</v>
      </c>
      <c r="M108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89" s="89" t="str">
        <f>CONCATENATE("F","$",Таблица_основная[[#This Row],[Первая строка массива]])</f>
        <v>F$1630</v>
      </c>
      <c r="O108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089" s="90">
        <v>1630</v>
      </c>
      <c r="Q1089" s="90">
        <f>Таблица_основная[[#This Row],[Первая строка массива]]+43</f>
        <v>1673</v>
      </c>
    </row>
    <row r="1090" spans="1:17" ht="15.75" x14ac:dyDescent="0.25">
      <c r="A1090" s="90">
        <v>909</v>
      </c>
      <c r="B1090" s="90">
        <v>1089</v>
      </c>
      <c r="C1090" s="53" t="s">
        <v>28</v>
      </c>
      <c r="D1090" s="54" t="s">
        <v>157</v>
      </c>
      <c r="E1090" s="55">
        <v>44927</v>
      </c>
      <c r="F1090" s="56">
        <v>1140</v>
      </c>
      <c r="G1090" s="59">
        <v>29</v>
      </c>
      <c r="H1090" s="63" t="s">
        <v>98</v>
      </c>
      <c r="I1090" s="56">
        <v>4407.1000000000004</v>
      </c>
      <c r="J1090" s="63" t="s">
        <v>104</v>
      </c>
      <c r="K1090" s="67">
        <v>48033.8</v>
      </c>
      <c r="L1090" s="155">
        <v>26</v>
      </c>
      <c r="M10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0" s="89" t="str">
        <f>CONCATENATE("F","$",Таблица_основная[[#This Row],[Первая строка массива]])</f>
        <v>F$882</v>
      </c>
      <c r="O109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090" s="90">
        <v>882</v>
      </c>
      <c r="Q1090" s="90">
        <f>Таблица_основная[[#This Row],[Первая строка массива]]+43</f>
        <v>925</v>
      </c>
    </row>
    <row r="1091" spans="1:17" ht="15.75" x14ac:dyDescent="0.25">
      <c r="A1091" s="90">
        <v>1261</v>
      </c>
      <c r="B1091" s="90">
        <v>1090</v>
      </c>
      <c r="C1091" s="53" t="s">
        <v>28</v>
      </c>
      <c r="D1091" s="54" t="s">
        <v>71</v>
      </c>
      <c r="E1091" s="55">
        <v>44927</v>
      </c>
      <c r="F1091" s="57">
        <v>13.7</v>
      </c>
      <c r="G1091" s="59">
        <v>36</v>
      </c>
      <c r="H1091" s="63" t="s">
        <v>98</v>
      </c>
      <c r="I1091" s="57">
        <v>33.5</v>
      </c>
      <c r="J1091" s="63" t="s">
        <v>104</v>
      </c>
      <c r="K1091" s="67">
        <v>29.2</v>
      </c>
      <c r="L1091" s="155">
        <v>26</v>
      </c>
      <c r="M10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1" s="89" t="str">
        <f>CONCATENATE("F","$",Таблица_основная[[#This Row],[Первая строка массива]])</f>
        <v>F$1234</v>
      </c>
      <c r="O109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091" s="90">
        <v>1234</v>
      </c>
      <c r="Q1091" s="90">
        <f>Таблица_основная[[#This Row],[Первая строка массива]]+43</f>
        <v>1277</v>
      </c>
    </row>
    <row r="1092" spans="1:17" ht="15.75" x14ac:dyDescent="0.25">
      <c r="A1092" s="90">
        <v>1173</v>
      </c>
      <c r="B1092" s="90">
        <v>1091</v>
      </c>
      <c r="C1092" s="53" t="s">
        <v>28</v>
      </c>
      <c r="D1092" s="54" t="s">
        <v>158</v>
      </c>
      <c r="E1092" s="55">
        <v>44927</v>
      </c>
      <c r="F1092" s="56">
        <v>117</v>
      </c>
      <c r="G1092" s="59">
        <v>22</v>
      </c>
      <c r="H1092" s="63" t="s">
        <v>98</v>
      </c>
      <c r="I1092" s="56">
        <v>183.4</v>
      </c>
      <c r="J1092" s="63" t="s">
        <v>104</v>
      </c>
      <c r="K1092" s="67">
        <v>2563.9</v>
      </c>
      <c r="L1092" s="155">
        <v>26</v>
      </c>
      <c r="M10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2" s="89" t="str">
        <f>CONCATENATE("F","$",Таблица_основная[[#This Row],[Первая строка массива]])</f>
        <v>F$1146</v>
      </c>
      <c r="O109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092" s="90">
        <v>1146</v>
      </c>
      <c r="Q1092" s="90">
        <f>Таблица_основная[[#This Row],[Первая строка массива]]+43</f>
        <v>1189</v>
      </c>
    </row>
    <row r="1093" spans="1:17" ht="15.75" x14ac:dyDescent="0.25">
      <c r="A1093" s="90">
        <v>997</v>
      </c>
      <c r="B1093" s="90">
        <v>1092</v>
      </c>
      <c r="C1093" s="53" t="s">
        <v>28</v>
      </c>
      <c r="D1093" s="144" t="s">
        <v>85</v>
      </c>
      <c r="E1093" s="55">
        <v>44927</v>
      </c>
      <c r="F1093" s="93">
        <v>0.64</v>
      </c>
      <c r="G1093" s="90">
        <v>17</v>
      </c>
      <c r="H1093" s="63" t="s">
        <v>98</v>
      </c>
      <c r="I1093" s="147">
        <v>0</v>
      </c>
      <c r="J1093" s="63" t="s">
        <v>104</v>
      </c>
      <c r="K1093" s="140" t="s">
        <v>178</v>
      </c>
      <c r="L1093" s="156">
        <v>26</v>
      </c>
      <c r="M10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3" s="89" t="str">
        <f>CONCATENATE("F","$",Таблица_основная[[#This Row],[Первая строка массива]])</f>
        <v>F$970</v>
      </c>
      <c r="O109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093" s="90">
        <v>970</v>
      </c>
      <c r="Q1093" s="90">
        <f>Таблица_основная[[#This Row],[Первая строка массива]]+43</f>
        <v>1013</v>
      </c>
    </row>
    <row r="1094" spans="1:17" ht="15.75" x14ac:dyDescent="0.25">
      <c r="A1094" s="90">
        <v>1393</v>
      </c>
      <c r="B1094" s="90">
        <v>1093</v>
      </c>
      <c r="C1094" s="53" t="s">
        <v>28</v>
      </c>
      <c r="D1094" s="144" t="s">
        <v>86</v>
      </c>
      <c r="E1094" s="55">
        <v>44927</v>
      </c>
      <c r="F1094" s="150">
        <v>29</v>
      </c>
      <c r="G1094" s="90">
        <v>9</v>
      </c>
      <c r="H1094" s="63" t="s">
        <v>98</v>
      </c>
      <c r="I1094" s="150">
        <v>28.3</v>
      </c>
      <c r="J1094" s="63" t="s">
        <v>104</v>
      </c>
      <c r="K1094" s="67" t="s">
        <v>178</v>
      </c>
      <c r="L1094" s="155">
        <v>26</v>
      </c>
      <c r="M10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4" s="89" t="str">
        <f>CONCATENATE("F","$",Таблица_основная[[#This Row],[Первая строка массива]])</f>
        <v>F$1366</v>
      </c>
      <c r="O109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094" s="90">
        <v>1366</v>
      </c>
      <c r="Q1094" s="90">
        <f>Таблица_основная[[#This Row],[Первая строка массива]]+43</f>
        <v>1409</v>
      </c>
    </row>
    <row r="1095" spans="1:17" ht="15.75" x14ac:dyDescent="0.25">
      <c r="A1095" s="90">
        <v>1437</v>
      </c>
      <c r="B1095" s="90">
        <v>1094</v>
      </c>
      <c r="C1095" s="53" t="s">
        <v>28</v>
      </c>
      <c r="D1095" s="144" t="s">
        <v>159</v>
      </c>
      <c r="E1095" s="55">
        <v>44927</v>
      </c>
      <c r="F1095" s="150">
        <v>29</v>
      </c>
      <c r="G1095" s="90">
        <v>9</v>
      </c>
      <c r="H1095" s="63" t="s">
        <v>98</v>
      </c>
      <c r="I1095" s="150">
        <v>39.1</v>
      </c>
      <c r="J1095" s="63" t="s">
        <v>104</v>
      </c>
      <c r="K1095" s="67" t="s">
        <v>178</v>
      </c>
      <c r="L1095" s="155">
        <v>26</v>
      </c>
      <c r="M10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5" s="89" t="str">
        <f>CONCATENATE("F","$",Таблица_основная[[#This Row],[Первая строка массива]])</f>
        <v>F$1410</v>
      </c>
      <c r="O109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095" s="90">
        <v>1410</v>
      </c>
      <c r="Q1095" s="90">
        <f>Таблица_основная[[#This Row],[Первая строка массива]]+43</f>
        <v>1453</v>
      </c>
    </row>
    <row r="1096" spans="1:17" ht="15.75" x14ac:dyDescent="0.25">
      <c r="A1096" s="90">
        <v>1525</v>
      </c>
      <c r="B1096" s="90">
        <v>1095</v>
      </c>
      <c r="C1096" s="53" t="s">
        <v>28</v>
      </c>
      <c r="D1096" s="91" t="s">
        <v>89</v>
      </c>
      <c r="E1096" s="55">
        <v>44927</v>
      </c>
      <c r="F1096" s="93">
        <v>46</v>
      </c>
      <c r="G1096" s="90">
        <v>12</v>
      </c>
      <c r="H1096" s="63" t="s">
        <v>98</v>
      </c>
      <c r="I1096" s="93">
        <v>43.2</v>
      </c>
      <c r="J1096" s="63" t="s">
        <v>104</v>
      </c>
      <c r="K1096" s="67">
        <v>39.299999999999997</v>
      </c>
      <c r="L1096" s="155">
        <v>26</v>
      </c>
      <c r="M10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6" s="89" t="str">
        <f>CONCATENATE("F","$",Таблица_основная[[#This Row],[Первая строка массива]])</f>
        <v>F$1498</v>
      </c>
      <c r="O109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096" s="90">
        <v>1498</v>
      </c>
      <c r="Q1096" s="90">
        <f>Таблица_основная[[#This Row],[Первая строка массива]]+43</f>
        <v>1541</v>
      </c>
    </row>
    <row r="1097" spans="1:17" ht="15.75" x14ac:dyDescent="0.25">
      <c r="A1097" s="90">
        <v>1481</v>
      </c>
      <c r="B1097" s="90">
        <v>1096</v>
      </c>
      <c r="C1097" s="53" t="s">
        <v>28</v>
      </c>
      <c r="D1097" s="91" t="s">
        <v>90</v>
      </c>
      <c r="E1097" s="55">
        <v>44927</v>
      </c>
      <c r="F1097" s="93">
        <v>0</v>
      </c>
      <c r="G1097" s="90">
        <v>8</v>
      </c>
      <c r="H1097" s="63" t="s">
        <v>98</v>
      </c>
      <c r="I1097" s="93">
        <v>2.2000000000000002</v>
      </c>
      <c r="J1097" s="63" t="s">
        <v>104</v>
      </c>
      <c r="K1097" s="67">
        <v>31.5</v>
      </c>
      <c r="L1097" s="155">
        <v>26</v>
      </c>
      <c r="M10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097" s="89" t="str">
        <f>CONCATENATE("F","$",Таблица_основная[[#This Row],[Первая строка массива]])</f>
        <v>F$1454</v>
      </c>
      <c r="O109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097" s="90">
        <v>1454</v>
      </c>
      <c r="Q1097" s="90">
        <f>Таблица_основная[[#This Row],[Первая строка массива]]+43</f>
        <v>1497</v>
      </c>
    </row>
    <row r="1098" spans="1:17" ht="15.75" x14ac:dyDescent="0.25">
      <c r="A1098" s="90">
        <v>1569</v>
      </c>
      <c r="B1098" s="90">
        <v>1097</v>
      </c>
      <c r="C1098" s="53" t="s">
        <v>28</v>
      </c>
      <c r="D1098" s="91" t="s">
        <v>160</v>
      </c>
      <c r="E1098" s="55">
        <v>44927</v>
      </c>
      <c r="F1098" s="93">
        <v>0.1</v>
      </c>
      <c r="G1098" s="90">
        <v>9</v>
      </c>
      <c r="H1098" s="63" t="s">
        <v>98</v>
      </c>
      <c r="I1098" s="93">
        <v>0</v>
      </c>
      <c r="J1098" s="63" t="s">
        <v>104</v>
      </c>
      <c r="K1098" s="140" t="s">
        <v>178</v>
      </c>
      <c r="L1098" s="156">
        <v>26</v>
      </c>
      <c r="M109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8" s="89" t="str">
        <f>CONCATENATE("F","$",Таблица_основная[[#This Row],[Первая строка массива]])</f>
        <v>F$1542</v>
      </c>
      <c r="O109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098" s="90">
        <v>1542</v>
      </c>
      <c r="Q1098" s="90">
        <f>Таблица_основная[[#This Row],[Первая строка массива]]+43</f>
        <v>1585</v>
      </c>
    </row>
    <row r="1099" spans="1:17" ht="15.75" x14ac:dyDescent="0.25">
      <c r="A1099" s="90">
        <v>1305</v>
      </c>
      <c r="B1099" s="90">
        <v>1098</v>
      </c>
      <c r="C1099" s="53" t="s">
        <v>28</v>
      </c>
      <c r="D1099" s="91" t="s">
        <v>161</v>
      </c>
      <c r="E1099" s="55">
        <v>44927</v>
      </c>
      <c r="F1099" s="95">
        <v>0.3</v>
      </c>
      <c r="G1099" s="90">
        <v>3</v>
      </c>
      <c r="H1099" s="63" t="s">
        <v>98</v>
      </c>
      <c r="I1099" s="95">
        <v>0.2</v>
      </c>
      <c r="J1099" s="63" t="s">
        <v>104</v>
      </c>
      <c r="K1099" s="67" t="s">
        <v>178</v>
      </c>
      <c r="L1099" s="155">
        <v>26</v>
      </c>
      <c r="M10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099" s="89" t="str">
        <f>CONCATENATE("F","$",Таблица_основная[[#This Row],[Первая строка массива]])</f>
        <v>F$1278</v>
      </c>
      <c r="O109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099" s="90">
        <v>1278</v>
      </c>
      <c r="Q1099" s="90">
        <f>Таблица_основная[[#This Row],[Первая строка массива]]+43</f>
        <v>1321</v>
      </c>
    </row>
    <row r="1100" spans="1:17" ht="15.75" x14ac:dyDescent="0.25">
      <c r="A1100" s="90">
        <v>1349</v>
      </c>
      <c r="B1100" s="90">
        <v>1099</v>
      </c>
      <c r="C1100" s="53" t="s">
        <v>28</v>
      </c>
      <c r="D1100" s="91" t="s">
        <v>94</v>
      </c>
      <c r="E1100" s="55">
        <v>44927</v>
      </c>
      <c r="F1100" s="95">
        <v>0.6</v>
      </c>
      <c r="G1100" s="90">
        <v>1</v>
      </c>
      <c r="H1100" s="63" t="s">
        <v>98</v>
      </c>
      <c r="I1100" s="95">
        <v>0.5</v>
      </c>
      <c r="J1100" s="63" t="s">
        <v>104</v>
      </c>
      <c r="K1100" s="67">
        <v>0.2</v>
      </c>
      <c r="L1100" s="155">
        <v>26</v>
      </c>
      <c r="M11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100" s="89" t="str">
        <f>CONCATENATE("F","$",Таблица_основная[[#This Row],[Первая строка массива]])</f>
        <v>F$1322</v>
      </c>
      <c r="O110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00" s="90">
        <v>1322</v>
      </c>
      <c r="Q1100" s="90">
        <f>Таблица_основная[[#This Row],[Первая строка массива]]+43</f>
        <v>1365</v>
      </c>
    </row>
    <row r="1101" spans="1:17" ht="15.75" x14ac:dyDescent="0.25">
      <c r="A1101" s="90">
        <v>1217</v>
      </c>
      <c r="B1101" s="90">
        <v>1100</v>
      </c>
      <c r="C1101" s="53" t="s">
        <v>28</v>
      </c>
      <c r="D1101" s="59" t="s">
        <v>162</v>
      </c>
      <c r="E1101" s="55">
        <v>44927</v>
      </c>
      <c r="F1101" s="59">
        <v>1.4</v>
      </c>
      <c r="G1101" s="59">
        <v>8</v>
      </c>
      <c r="H1101" s="63" t="s">
        <v>98</v>
      </c>
      <c r="I1101" s="59">
        <v>1.4</v>
      </c>
      <c r="J1101" s="63" t="s">
        <v>104</v>
      </c>
      <c r="K1101" s="67">
        <v>1.6</v>
      </c>
      <c r="L1101" s="155">
        <v>26</v>
      </c>
      <c r="M11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1" s="89" t="str">
        <f>CONCATENATE("F","$",Таблица_основная[[#This Row],[Первая строка массива]])</f>
        <v>F$1190</v>
      </c>
      <c r="O110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01" s="90">
        <v>1190</v>
      </c>
      <c r="Q1101" s="90">
        <f>Таблица_основная[[#This Row],[Первая строка массива]]+43</f>
        <v>1233</v>
      </c>
    </row>
    <row r="1102" spans="1:17" ht="15.75" x14ac:dyDescent="0.25">
      <c r="A1102" s="90">
        <v>953</v>
      </c>
      <c r="B1102" s="90">
        <v>1101</v>
      </c>
      <c r="C1102" s="53" t="s">
        <v>28</v>
      </c>
      <c r="D1102" s="59" t="s">
        <v>83</v>
      </c>
      <c r="E1102" s="55">
        <v>44927</v>
      </c>
      <c r="F1102" s="92">
        <v>1</v>
      </c>
      <c r="G1102" s="96">
        <v>5</v>
      </c>
      <c r="H1102" s="63" t="s">
        <v>98</v>
      </c>
      <c r="I1102" s="92">
        <v>1.1000000000000001</v>
      </c>
      <c r="J1102" s="63" t="s">
        <v>104</v>
      </c>
      <c r="K1102" s="67">
        <v>32.1</v>
      </c>
      <c r="L1102" s="155">
        <v>26</v>
      </c>
      <c r="M11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102" s="89" t="str">
        <f>CONCATENATE("F","$",Таблица_основная[[#This Row],[Первая строка массива]])</f>
        <v>F$926</v>
      </c>
      <c r="O110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02" s="90">
        <v>926</v>
      </c>
      <c r="Q1102" s="90">
        <f>Таблица_основная[[#This Row],[Первая строка массива]]+43</f>
        <v>969</v>
      </c>
    </row>
    <row r="1103" spans="1:17" ht="15.75" x14ac:dyDescent="0.25">
      <c r="A1103" s="90">
        <v>1041</v>
      </c>
      <c r="B1103" s="90">
        <v>1102</v>
      </c>
      <c r="C1103" s="53" t="s">
        <v>28</v>
      </c>
      <c r="D1103" s="59" t="s">
        <v>163</v>
      </c>
      <c r="E1103" s="55">
        <v>44927</v>
      </c>
      <c r="F1103" s="94">
        <v>100</v>
      </c>
      <c r="G1103" s="96">
        <v>1</v>
      </c>
      <c r="H1103" s="63" t="s">
        <v>98</v>
      </c>
      <c r="I1103" s="94">
        <v>99.5</v>
      </c>
      <c r="J1103" s="63" t="s">
        <v>104</v>
      </c>
      <c r="K1103" s="67" t="s">
        <v>178</v>
      </c>
      <c r="L1103" s="155">
        <v>26</v>
      </c>
      <c r="M110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103" s="89" t="str">
        <f>CONCATENATE("F","$",Таблица_основная[[#This Row],[Первая строка массива]])</f>
        <v>F$1014</v>
      </c>
      <c r="O110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03" s="90">
        <v>1014</v>
      </c>
      <c r="Q1103" s="90">
        <f>Таблица_основная[[#This Row],[Первая строка массива]]+43</f>
        <v>1057</v>
      </c>
    </row>
    <row r="1104" spans="1:17" ht="15.75" x14ac:dyDescent="0.25">
      <c r="A1104" s="90">
        <v>250</v>
      </c>
      <c r="B1104" s="90">
        <v>1103</v>
      </c>
      <c r="C1104" s="53" t="s">
        <v>29</v>
      </c>
      <c r="D1104" s="59" t="s">
        <v>155</v>
      </c>
      <c r="E1104" s="55">
        <v>44562</v>
      </c>
      <c r="F1104" s="59">
        <v>14</v>
      </c>
      <c r="G1104" s="59">
        <v>18</v>
      </c>
      <c r="H1104" s="63" t="s">
        <v>97</v>
      </c>
      <c r="I1104" s="59">
        <v>24.3</v>
      </c>
      <c r="J1104" s="63" t="s">
        <v>103</v>
      </c>
      <c r="K1104" s="72">
        <v>235.1</v>
      </c>
      <c r="L1104" s="154">
        <v>39</v>
      </c>
      <c r="M1104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4" s="89" t="str">
        <f>CONCATENATE("F","$",Таблица_основная[[#This Row],[Первая строка массива]])</f>
        <v>F$222</v>
      </c>
      <c r="O110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04" s="90">
        <v>222</v>
      </c>
      <c r="Q1104" s="90">
        <f>Таблица_основная[[#This Row],[Первая строка массива]]+43</f>
        <v>265</v>
      </c>
    </row>
    <row r="1105" spans="1:17" ht="15.75" x14ac:dyDescent="0.25">
      <c r="A1105" s="90">
        <v>778</v>
      </c>
      <c r="B1105" s="90">
        <v>1104</v>
      </c>
      <c r="C1105" s="53" t="s">
        <v>29</v>
      </c>
      <c r="D1105" s="59" t="s">
        <v>164</v>
      </c>
      <c r="E1105" s="55">
        <v>44562</v>
      </c>
      <c r="F1105" s="59">
        <v>41414</v>
      </c>
      <c r="G1105" s="59">
        <v>39</v>
      </c>
      <c r="H1105" s="63" t="s">
        <v>97</v>
      </c>
      <c r="I1105" s="59">
        <v>116149</v>
      </c>
      <c r="J1105" s="63" t="s">
        <v>103</v>
      </c>
      <c r="K1105" s="73">
        <v>1712442.1</v>
      </c>
      <c r="L1105" s="154">
        <v>39</v>
      </c>
      <c r="M110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5" s="89" t="str">
        <f>CONCATENATE("F","$",Таблица_основная[[#This Row],[Первая строка массива]])</f>
        <v>F$750</v>
      </c>
      <c r="O110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05" s="90">
        <v>750</v>
      </c>
      <c r="Q1105" s="90">
        <f>Таблица_основная[[#This Row],[Первая строка массива]]+43</f>
        <v>793</v>
      </c>
    </row>
    <row r="1106" spans="1:17" ht="15.75" x14ac:dyDescent="0.25">
      <c r="A1106" s="90">
        <v>294</v>
      </c>
      <c r="B1106" s="90">
        <v>1105</v>
      </c>
      <c r="C1106" s="53" t="s">
        <v>29</v>
      </c>
      <c r="D1106" s="54" t="s">
        <v>156</v>
      </c>
      <c r="E1106" s="55">
        <v>44562</v>
      </c>
      <c r="F1106" s="57">
        <v>0.3</v>
      </c>
      <c r="G1106" s="59">
        <v>2</v>
      </c>
      <c r="H1106" s="63" t="s">
        <v>97</v>
      </c>
      <c r="I1106" s="146">
        <v>0.2</v>
      </c>
      <c r="J1106" s="63" t="s">
        <v>103</v>
      </c>
      <c r="K1106" s="67">
        <v>2E-3</v>
      </c>
      <c r="L1106" s="155">
        <v>39</v>
      </c>
      <c r="M11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06" s="89" t="str">
        <f>CONCATENATE("F","$",Таблица_основная[[#This Row],[Первая строка массива]])</f>
        <v>F$266</v>
      </c>
      <c r="O110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06" s="90">
        <v>266</v>
      </c>
      <c r="Q1106" s="90">
        <f>Таблица_основная[[#This Row],[Первая строка массива]]+43</f>
        <v>309</v>
      </c>
    </row>
    <row r="1107" spans="1:17" ht="15.75" x14ac:dyDescent="0.25">
      <c r="A1107" s="90">
        <v>30</v>
      </c>
      <c r="B1107" s="90">
        <v>1106</v>
      </c>
      <c r="C1107" s="53" t="s">
        <v>29</v>
      </c>
      <c r="D1107" s="54" t="s">
        <v>165</v>
      </c>
      <c r="E1107" s="55">
        <v>44562</v>
      </c>
      <c r="F1107" s="59">
        <v>35</v>
      </c>
      <c r="G1107" s="59">
        <v>35</v>
      </c>
      <c r="H1107" s="63" t="s">
        <v>97</v>
      </c>
      <c r="I1107" s="59">
        <v>154.69999999999999</v>
      </c>
      <c r="J1107" s="63" t="s">
        <v>103</v>
      </c>
      <c r="K1107" s="74">
        <v>2237.9</v>
      </c>
      <c r="L1107" s="154">
        <v>39</v>
      </c>
      <c r="M110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7" s="89" t="str">
        <f>CONCATENATE("F","$",Таблица_основная[[#This Row],[Первая строка массива]])</f>
        <v>F$2</v>
      </c>
      <c r="O110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07" s="90">
        <v>2</v>
      </c>
      <c r="Q1107" s="90">
        <f>Таблица_основная[[#This Row],[Первая строка массива]]+43</f>
        <v>45</v>
      </c>
    </row>
    <row r="1108" spans="1:17" ht="15.75" x14ac:dyDescent="0.25">
      <c r="A1108" s="90">
        <v>822</v>
      </c>
      <c r="B1108" s="90">
        <v>1107</v>
      </c>
      <c r="C1108" s="53" t="s">
        <v>29</v>
      </c>
      <c r="D1108" s="54" t="s">
        <v>166</v>
      </c>
      <c r="E1108" s="55">
        <v>44562</v>
      </c>
      <c r="F1108" s="59">
        <v>409</v>
      </c>
      <c r="G1108" s="59">
        <v>41</v>
      </c>
      <c r="H1108" s="63" t="s">
        <v>97</v>
      </c>
      <c r="I1108" s="59">
        <v>3901.3</v>
      </c>
      <c r="J1108" s="63" t="s">
        <v>103</v>
      </c>
      <c r="K1108" s="74">
        <v>44096.6</v>
      </c>
      <c r="L1108" s="154">
        <v>39</v>
      </c>
      <c r="M110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8" s="89" t="str">
        <f>CONCATENATE("F","$",Таблица_основная[[#This Row],[Первая строка массива]])</f>
        <v>F$794</v>
      </c>
      <c r="O110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108" s="90">
        <v>794</v>
      </c>
      <c r="Q1108" s="90">
        <f>Таблица_основная[[#This Row],[Первая строка массива]]+43</f>
        <v>837</v>
      </c>
    </row>
    <row r="1109" spans="1:17" ht="15.75" x14ac:dyDescent="0.25">
      <c r="A1109" s="90">
        <v>74</v>
      </c>
      <c r="B1109" s="90">
        <v>1108</v>
      </c>
      <c r="C1109" s="53" t="s">
        <v>29</v>
      </c>
      <c r="D1109" s="54" t="s">
        <v>157</v>
      </c>
      <c r="E1109" s="55">
        <v>44562</v>
      </c>
      <c r="F1109" s="59">
        <v>458</v>
      </c>
      <c r="G1109" s="59">
        <v>42</v>
      </c>
      <c r="H1109" s="63" t="s">
        <v>97</v>
      </c>
      <c r="I1109" s="59">
        <v>4080.4</v>
      </c>
      <c r="J1109" s="63" t="s">
        <v>103</v>
      </c>
      <c r="K1109" s="68">
        <v>46569.599999999999</v>
      </c>
      <c r="L1109" s="155">
        <v>39</v>
      </c>
      <c r="M11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09" s="89" t="str">
        <f>CONCATENATE("F","$",Таблица_основная[[#This Row],[Первая строка массива]])</f>
        <v>F$46</v>
      </c>
      <c r="O110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109" s="90">
        <v>46</v>
      </c>
      <c r="Q1109" s="90">
        <f>Таблица_основная[[#This Row],[Первая строка массива]]+43</f>
        <v>89</v>
      </c>
    </row>
    <row r="1110" spans="1:17" ht="15.75" x14ac:dyDescent="0.25">
      <c r="A1110" s="90">
        <v>426</v>
      </c>
      <c r="B1110" s="90">
        <v>1109</v>
      </c>
      <c r="C1110" s="53" t="s">
        <v>29</v>
      </c>
      <c r="D1110" s="54" t="s">
        <v>71</v>
      </c>
      <c r="E1110" s="55">
        <v>44562</v>
      </c>
      <c r="F1110" s="146">
        <v>11.1</v>
      </c>
      <c r="G1110" s="59">
        <v>36</v>
      </c>
      <c r="H1110" s="63" t="s">
        <v>97</v>
      </c>
      <c r="I1110" s="146">
        <v>35.1</v>
      </c>
      <c r="J1110" s="63" t="s">
        <v>103</v>
      </c>
      <c r="K1110" s="67">
        <v>27.2</v>
      </c>
      <c r="L1110" s="155">
        <v>39</v>
      </c>
      <c r="M11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0" s="89" t="str">
        <f>CONCATENATE("F","$",Таблица_основная[[#This Row],[Первая строка массива]])</f>
        <v>F$398</v>
      </c>
      <c r="O111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110" s="90">
        <v>398</v>
      </c>
      <c r="Q1110" s="90">
        <f>Таблица_основная[[#This Row],[Первая строка массива]]+43</f>
        <v>441</v>
      </c>
    </row>
    <row r="1111" spans="1:17" ht="15.75" x14ac:dyDescent="0.25">
      <c r="A1111" s="90">
        <v>338</v>
      </c>
      <c r="B1111" s="90">
        <v>1110</v>
      </c>
      <c r="C1111" s="53" t="s">
        <v>29</v>
      </c>
      <c r="D1111" s="54" t="s">
        <v>158</v>
      </c>
      <c r="E1111" s="55">
        <v>44562</v>
      </c>
      <c r="F1111" s="59">
        <v>87</v>
      </c>
      <c r="G1111" s="59">
        <v>32</v>
      </c>
      <c r="H1111" s="63" t="s">
        <v>97</v>
      </c>
      <c r="I1111" s="59">
        <v>225.2</v>
      </c>
      <c r="J1111" s="63" t="s">
        <v>103</v>
      </c>
      <c r="K1111" s="67">
        <v>2573.6</v>
      </c>
      <c r="L1111" s="155">
        <v>39</v>
      </c>
      <c r="M11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1" s="89" t="str">
        <f>CONCATENATE("F","$",Таблица_основная[[#This Row],[Первая строка массива]])</f>
        <v>F$310</v>
      </c>
      <c r="O111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111" s="90">
        <v>310</v>
      </c>
      <c r="Q1111" s="90">
        <f>Таблица_основная[[#This Row],[Первая строка массива]]+43</f>
        <v>353</v>
      </c>
    </row>
    <row r="1112" spans="1:17" ht="15.75" x14ac:dyDescent="0.25">
      <c r="A1112" s="90">
        <v>162</v>
      </c>
      <c r="B1112" s="90">
        <v>1111</v>
      </c>
      <c r="C1112" s="53" t="s">
        <v>29</v>
      </c>
      <c r="D1112" s="144" t="s">
        <v>85</v>
      </c>
      <c r="E1112" s="55">
        <v>44562</v>
      </c>
      <c r="F1112" s="137">
        <v>0.72</v>
      </c>
      <c r="G1112" s="90">
        <v>11</v>
      </c>
      <c r="H1112" s="63" t="s">
        <v>97</v>
      </c>
      <c r="I1112" s="137">
        <v>0</v>
      </c>
      <c r="J1112" s="63" t="s">
        <v>103</v>
      </c>
      <c r="K1112" s="140" t="s">
        <v>178</v>
      </c>
      <c r="L1112" s="156">
        <v>39</v>
      </c>
      <c r="M11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112" s="89" t="str">
        <f>CONCATENATE("F","$",Таблица_основная[[#This Row],[Первая строка массива]])</f>
        <v>F$134</v>
      </c>
      <c r="O111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112" s="90">
        <v>134</v>
      </c>
      <c r="Q1112" s="90">
        <f>Таблица_основная[[#This Row],[Первая строка массива]]+43</f>
        <v>177</v>
      </c>
    </row>
    <row r="1113" spans="1:17" ht="15.75" x14ac:dyDescent="0.25">
      <c r="A1113" s="90">
        <v>558</v>
      </c>
      <c r="B1113" s="90">
        <v>1112</v>
      </c>
      <c r="C1113" s="53" t="s">
        <v>29</v>
      </c>
      <c r="D1113" s="144" t="s">
        <v>86</v>
      </c>
      <c r="E1113" s="55">
        <v>44562</v>
      </c>
      <c r="F1113" s="137">
        <v>19</v>
      </c>
      <c r="G1113" s="90">
        <v>17</v>
      </c>
      <c r="H1113" s="63" t="s">
        <v>97</v>
      </c>
      <c r="I1113" s="93">
        <v>25.4</v>
      </c>
      <c r="J1113" s="63" t="s">
        <v>103</v>
      </c>
      <c r="K1113" s="67" t="s">
        <v>178</v>
      </c>
      <c r="L1113" s="155">
        <v>39</v>
      </c>
      <c r="M11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3" s="89" t="str">
        <f>CONCATENATE("F","$",Таблица_основная[[#This Row],[Первая строка массива]])</f>
        <v>F$530</v>
      </c>
      <c r="O111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13" s="90">
        <v>530</v>
      </c>
      <c r="Q1113" s="90">
        <f>Таблица_основная[[#This Row],[Первая строка массива]]+43</f>
        <v>573</v>
      </c>
    </row>
    <row r="1114" spans="1:17" ht="15.75" x14ac:dyDescent="0.25">
      <c r="A1114" s="90">
        <v>602</v>
      </c>
      <c r="B1114" s="90">
        <v>1113</v>
      </c>
      <c r="C1114" s="53" t="s">
        <v>29</v>
      </c>
      <c r="D1114" s="144" t="s">
        <v>159</v>
      </c>
      <c r="E1114" s="55">
        <v>44562</v>
      </c>
      <c r="F1114" s="137">
        <v>39</v>
      </c>
      <c r="G1114" s="90">
        <v>23</v>
      </c>
      <c r="H1114" s="63" t="s">
        <v>97</v>
      </c>
      <c r="I1114" s="93">
        <v>62.9</v>
      </c>
      <c r="J1114" s="63" t="s">
        <v>103</v>
      </c>
      <c r="K1114" s="67" t="s">
        <v>178</v>
      </c>
      <c r="L1114" s="155">
        <v>39</v>
      </c>
      <c r="M11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4" s="89" t="str">
        <f>CONCATENATE("F","$",Таблица_основная[[#This Row],[Первая строка массива]])</f>
        <v>F$574</v>
      </c>
      <c r="O111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114" s="90">
        <v>574</v>
      </c>
      <c r="Q1114" s="90">
        <f>Таблица_основная[[#This Row],[Первая строка массива]]+43</f>
        <v>617</v>
      </c>
    </row>
    <row r="1115" spans="1:17" ht="15.75" x14ac:dyDescent="0.25">
      <c r="A1115" s="90">
        <v>690</v>
      </c>
      <c r="B1115" s="90">
        <v>1114</v>
      </c>
      <c r="C1115" s="53" t="s">
        <v>29</v>
      </c>
      <c r="D1115" s="144" t="s">
        <v>89</v>
      </c>
      <c r="E1115" s="55">
        <v>44562</v>
      </c>
      <c r="F1115" s="137">
        <v>5</v>
      </c>
      <c r="G1115" s="90">
        <v>31</v>
      </c>
      <c r="H1115" s="63" t="s">
        <v>97</v>
      </c>
      <c r="I1115" s="93">
        <v>32.1</v>
      </c>
      <c r="J1115" s="63" t="s">
        <v>103</v>
      </c>
      <c r="K1115" s="67">
        <v>35.9</v>
      </c>
      <c r="L1115" s="155">
        <v>39</v>
      </c>
      <c r="M11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5" s="89" t="str">
        <f>CONCATENATE("F","$",Таблица_основная[[#This Row],[Первая строка массива]])</f>
        <v>F$662</v>
      </c>
      <c r="O111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115" s="90">
        <v>662</v>
      </c>
      <c r="Q1115" s="90">
        <f>Таблица_основная[[#This Row],[Первая строка массива]]+43</f>
        <v>705</v>
      </c>
    </row>
    <row r="1116" spans="1:17" ht="15.75" x14ac:dyDescent="0.25">
      <c r="A1116" s="90">
        <v>646</v>
      </c>
      <c r="B1116" s="90">
        <v>1115</v>
      </c>
      <c r="C1116" s="53" t="s">
        <v>29</v>
      </c>
      <c r="D1116" s="144" t="s">
        <v>90</v>
      </c>
      <c r="E1116" s="55">
        <v>44562</v>
      </c>
      <c r="F1116" s="137">
        <v>7</v>
      </c>
      <c r="G1116" s="90">
        <v>17</v>
      </c>
      <c r="H1116" s="63" t="s">
        <v>97</v>
      </c>
      <c r="I1116" s="93">
        <v>13.7</v>
      </c>
      <c r="J1116" s="63" t="s">
        <v>103</v>
      </c>
      <c r="K1116" s="67">
        <v>42.8</v>
      </c>
      <c r="L1116" s="155">
        <v>39</v>
      </c>
      <c r="M11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16" s="89" t="str">
        <f>CONCATENATE("F","$",Таблица_основная[[#This Row],[Первая строка массива]])</f>
        <v>F$618</v>
      </c>
      <c r="O111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116" s="90">
        <v>618</v>
      </c>
      <c r="Q1116" s="90">
        <f>Таблица_основная[[#This Row],[Первая строка массива]]+43</f>
        <v>661</v>
      </c>
    </row>
    <row r="1117" spans="1:17" ht="15.75" x14ac:dyDescent="0.25">
      <c r="A1117" s="90">
        <v>734</v>
      </c>
      <c r="B1117" s="90">
        <v>1116</v>
      </c>
      <c r="C1117" s="53" t="s">
        <v>29</v>
      </c>
      <c r="D1117" s="144" t="s">
        <v>160</v>
      </c>
      <c r="E1117" s="55">
        <v>44562</v>
      </c>
      <c r="F1117" s="137">
        <v>0.3</v>
      </c>
      <c r="G1117" s="90">
        <v>6</v>
      </c>
      <c r="H1117" s="63" t="s">
        <v>97</v>
      </c>
      <c r="I1117" s="93">
        <v>0</v>
      </c>
      <c r="J1117" s="63" t="s">
        <v>103</v>
      </c>
      <c r="K1117" s="140" t="s">
        <v>178</v>
      </c>
      <c r="L1117" s="156">
        <v>39</v>
      </c>
      <c r="M11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117" s="89" t="str">
        <f>CONCATENATE("F","$",Таблица_основная[[#This Row],[Первая строка массива]])</f>
        <v>F$706</v>
      </c>
      <c r="O111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117" s="90">
        <v>706</v>
      </c>
      <c r="Q1117" s="90">
        <f>Таблица_основная[[#This Row],[Первая строка массива]]+43</f>
        <v>749</v>
      </c>
    </row>
    <row r="1118" spans="1:17" ht="15.75" x14ac:dyDescent="0.25">
      <c r="A1118" s="90">
        <v>470</v>
      </c>
      <c r="B1118" s="90">
        <v>1117</v>
      </c>
      <c r="C1118" s="53" t="s">
        <v>29</v>
      </c>
      <c r="D1118" s="144" t="s">
        <v>161</v>
      </c>
      <c r="E1118" s="55">
        <v>44562</v>
      </c>
      <c r="F1118" s="95">
        <v>0.5</v>
      </c>
      <c r="G1118" s="90">
        <v>1</v>
      </c>
      <c r="H1118" s="63" t="s">
        <v>97</v>
      </c>
      <c r="I1118" s="93">
        <v>0.2</v>
      </c>
      <c r="J1118" s="63" t="s">
        <v>103</v>
      </c>
      <c r="K1118" s="67" t="s">
        <v>178</v>
      </c>
      <c r="L1118" s="155">
        <v>39</v>
      </c>
      <c r="M11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18" s="89" t="str">
        <f>CONCATENATE("F","$",Таблица_основная[[#This Row],[Первая строка массива]])</f>
        <v>F$442</v>
      </c>
      <c r="O111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118" s="90">
        <v>442</v>
      </c>
      <c r="Q1118" s="90">
        <f>Таблица_основная[[#This Row],[Первая строка массива]]+43</f>
        <v>485</v>
      </c>
    </row>
    <row r="1119" spans="1:17" ht="15.75" x14ac:dyDescent="0.25">
      <c r="A1119" s="90">
        <v>514</v>
      </c>
      <c r="B1119" s="90">
        <v>1118</v>
      </c>
      <c r="C1119" s="53" t="s">
        <v>29</v>
      </c>
      <c r="D1119" s="144" t="s">
        <v>94</v>
      </c>
      <c r="E1119" s="55">
        <v>44562</v>
      </c>
      <c r="F1119" s="148">
        <v>1.6</v>
      </c>
      <c r="G1119" s="90">
        <v>2</v>
      </c>
      <c r="H1119" s="63" t="s">
        <v>97</v>
      </c>
      <c r="I1119" s="148">
        <v>0.6</v>
      </c>
      <c r="J1119" s="63" t="s">
        <v>103</v>
      </c>
      <c r="K1119" s="67">
        <v>0.2</v>
      </c>
      <c r="L1119" s="155">
        <v>39</v>
      </c>
      <c r="M111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119" s="89" t="str">
        <f>CONCATENATE("F","$",Таблица_основная[[#This Row],[Первая строка массива]])</f>
        <v>F$486</v>
      </c>
      <c r="O111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119" s="90">
        <v>486</v>
      </c>
      <c r="Q1119" s="90">
        <f>Таблица_основная[[#This Row],[Первая строка массива]]+43</f>
        <v>529</v>
      </c>
    </row>
    <row r="1120" spans="1:17" ht="15.75" x14ac:dyDescent="0.25">
      <c r="A1120" s="90">
        <v>382</v>
      </c>
      <c r="B1120" s="90">
        <v>1119</v>
      </c>
      <c r="C1120" s="53" t="s">
        <v>29</v>
      </c>
      <c r="D1120" s="54" t="s">
        <v>162</v>
      </c>
      <c r="E1120" s="55">
        <v>44562</v>
      </c>
      <c r="F1120" s="57">
        <v>2.1</v>
      </c>
      <c r="G1120" s="59">
        <v>8</v>
      </c>
      <c r="H1120" s="63" t="s">
        <v>97</v>
      </c>
      <c r="I1120" s="56">
        <v>1.9</v>
      </c>
      <c r="J1120" s="63" t="s">
        <v>103</v>
      </c>
      <c r="K1120" s="67">
        <v>1.5</v>
      </c>
      <c r="L1120" s="155">
        <v>39</v>
      </c>
      <c r="M11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0" s="89" t="str">
        <f>CONCATENATE("F","$",Таблица_основная[[#This Row],[Первая строка массива]])</f>
        <v>F$354</v>
      </c>
      <c r="O112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120" s="90">
        <v>354</v>
      </c>
      <c r="Q1120" s="90">
        <f>Таблица_основная[[#This Row],[Первая строка массива]]+43</f>
        <v>397</v>
      </c>
    </row>
    <row r="1121" spans="1:17" ht="15.75" x14ac:dyDescent="0.25">
      <c r="A1121" s="90">
        <v>118</v>
      </c>
      <c r="B1121" s="90">
        <v>1120</v>
      </c>
      <c r="C1121" s="53" t="s">
        <v>29</v>
      </c>
      <c r="D1121" s="54" t="s">
        <v>83</v>
      </c>
      <c r="E1121" s="55">
        <v>44562</v>
      </c>
      <c r="F1121" s="149">
        <v>0</v>
      </c>
      <c r="G1121" s="96">
        <v>6</v>
      </c>
      <c r="H1121" s="63" t="s">
        <v>97</v>
      </c>
      <c r="I1121" s="149">
        <v>1.1000000000000001</v>
      </c>
      <c r="J1121" s="63" t="s">
        <v>103</v>
      </c>
      <c r="K1121" s="67">
        <v>30.3</v>
      </c>
      <c r="L1121" s="155">
        <v>39</v>
      </c>
      <c r="M11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21" s="89" t="str">
        <f>CONCATENATE("F","$",Таблица_основная[[#This Row],[Первая строка массива]])</f>
        <v>F$90</v>
      </c>
      <c r="O112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121" s="90">
        <v>90</v>
      </c>
      <c r="Q1121" s="90">
        <f>Таблица_основная[[#This Row],[Первая строка массива]]+43</f>
        <v>133</v>
      </c>
    </row>
    <row r="1122" spans="1:17" ht="15.75" x14ac:dyDescent="0.25">
      <c r="A1122" s="90">
        <v>206</v>
      </c>
      <c r="B1122" s="90">
        <v>1121</v>
      </c>
      <c r="C1122" s="53" t="s">
        <v>29</v>
      </c>
      <c r="D1122" s="54" t="s">
        <v>163</v>
      </c>
      <c r="E1122" s="55">
        <v>44562</v>
      </c>
      <c r="F1122" s="151">
        <v>100</v>
      </c>
      <c r="G1122" s="96">
        <v>1</v>
      </c>
      <c r="H1122" s="63" t="s">
        <v>97</v>
      </c>
      <c r="I1122" s="151">
        <v>99.2</v>
      </c>
      <c r="J1122" s="63" t="s">
        <v>103</v>
      </c>
      <c r="K1122" s="67" t="s">
        <v>178</v>
      </c>
      <c r="L1122" s="155">
        <v>39</v>
      </c>
      <c r="M11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122" s="89" t="str">
        <f>CONCATENATE("F","$",Таблица_основная[[#This Row],[Первая строка массива]])</f>
        <v>F$178</v>
      </c>
      <c r="O112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122" s="90">
        <v>178</v>
      </c>
      <c r="Q1122" s="90">
        <f>Таблица_основная[[#This Row],[Первая строка массива]]+43</f>
        <v>221</v>
      </c>
    </row>
    <row r="1123" spans="1:17" ht="15.75" x14ac:dyDescent="0.25">
      <c r="A1123" s="90">
        <v>1086</v>
      </c>
      <c r="B1123" s="90">
        <v>1122</v>
      </c>
      <c r="C1123" s="53" t="s">
        <v>29</v>
      </c>
      <c r="D1123" s="54" t="s">
        <v>155</v>
      </c>
      <c r="E1123" s="55">
        <v>44927</v>
      </c>
      <c r="F1123" s="56">
        <v>14</v>
      </c>
      <c r="G1123" s="59">
        <v>16</v>
      </c>
      <c r="H1123" s="63" t="s">
        <v>98</v>
      </c>
      <c r="I1123" s="56">
        <v>24</v>
      </c>
      <c r="J1123" s="63" t="s">
        <v>104</v>
      </c>
      <c r="K1123" s="69">
        <v>209.5</v>
      </c>
      <c r="L1123" s="154">
        <v>37</v>
      </c>
      <c r="M112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3" s="89" t="str">
        <f>CONCATENATE("F","$",Таблица_основная[[#This Row],[Первая строка массива]])</f>
        <v>F$1058</v>
      </c>
      <c r="O112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123" s="90">
        <v>1058</v>
      </c>
      <c r="Q1123" s="90">
        <f>Таблица_основная[[#This Row],[Первая строка массива]]+43</f>
        <v>1101</v>
      </c>
    </row>
    <row r="1124" spans="1:17" ht="15.75" x14ac:dyDescent="0.25">
      <c r="A1124" s="90">
        <v>1614</v>
      </c>
      <c r="B1124" s="90">
        <v>1123</v>
      </c>
      <c r="C1124" s="53" t="s">
        <v>29</v>
      </c>
      <c r="D1124" s="54" t="s">
        <v>164</v>
      </c>
      <c r="E1124" s="55">
        <v>44927</v>
      </c>
      <c r="F1124" s="56">
        <v>40243.999999999993</v>
      </c>
      <c r="G1124" s="59">
        <v>39</v>
      </c>
      <c r="H1124" s="63" t="s">
        <v>98</v>
      </c>
      <c r="I1124" s="56">
        <v>131655.9</v>
      </c>
      <c r="J1124" s="63" t="s">
        <v>104</v>
      </c>
      <c r="K1124" s="71">
        <v>1645476.7</v>
      </c>
      <c r="L1124" s="155">
        <v>37</v>
      </c>
      <c r="M112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4" s="89" t="str">
        <f>CONCATENATE("F","$",Таблица_основная[[#This Row],[Первая строка массива]])</f>
        <v>F$1586</v>
      </c>
      <c r="O112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124" s="90">
        <v>1586</v>
      </c>
      <c r="Q1124" s="90">
        <f>Таблица_основная[[#This Row],[Первая строка массива]]+43</f>
        <v>1629</v>
      </c>
    </row>
    <row r="1125" spans="1:17" ht="15.75" x14ac:dyDescent="0.25">
      <c r="A1125" s="90">
        <v>1130</v>
      </c>
      <c r="B1125" s="90">
        <v>1124</v>
      </c>
      <c r="C1125" s="53" t="s">
        <v>29</v>
      </c>
      <c r="D1125" s="54" t="s">
        <v>156</v>
      </c>
      <c r="E1125" s="55">
        <v>44927</v>
      </c>
      <c r="F1125" s="57">
        <v>0.3</v>
      </c>
      <c r="G1125" s="59">
        <v>2</v>
      </c>
      <c r="H1125" s="63" t="s">
        <v>98</v>
      </c>
      <c r="I1125" s="57">
        <v>0.2</v>
      </c>
      <c r="J1125" s="63" t="s">
        <v>104</v>
      </c>
      <c r="K1125" s="66">
        <v>1E-3</v>
      </c>
      <c r="L1125" s="154">
        <v>37</v>
      </c>
      <c r="M112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125" s="89" t="str">
        <f>CONCATENATE("F","$",Таблица_основная[[#This Row],[Первая строка массива]])</f>
        <v>F$1102</v>
      </c>
      <c r="O112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125" s="90">
        <v>1102</v>
      </c>
      <c r="Q1125" s="90">
        <f>Таблица_основная[[#This Row],[Первая строка массива]]+43</f>
        <v>1145</v>
      </c>
    </row>
    <row r="1126" spans="1:17" ht="15.75" x14ac:dyDescent="0.25">
      <c r="A1126" s="90">
        <v>866</v>
      </c>
      <c r="B1126" s="90">
        <v>1125</v>
      </c>
      <c r="C1126" s="53" t="s">
        <v>29</v>
      </c>
      <c r="D1126" s="54" t="s">
        <v>165</v>
      </c>
      <c r="E1126" s="55">
        <v>44927</v>
      </c>
      <c r="F1126" s="56">
        <v>28</v>
      </c>
      <c r="G1126" s="59">
        <v>38</v>
      </c>
      <c r="H1126" s="63" t="s">
        <v>98</v>
      </c>
      <c r="I1126" s="56">
        <v>147.19999999999999</v>
      </c>
      <c r="J1126" s="63" t="s">
        <v>104</v>
      </c>
      <c r="K1126" s="70">
        <v>2015</v>
      </c>
      <c r="L1126" s="154">
        <v>37</v>
      </c>
      <c r="M112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6" s="89" t="str">
        <f>CONCATENATE("F","$",Таблица_основная[[#This Row],[Первая строка массива]])</f>
        <v>F$838</v>
      </c>
      <c r="O112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126" s="90">
        <v>838</v>
      </c>
      <c r="Q1126" s="90">
        <f>Таблица_основная[[#This Row],[Первая строка массива]]+43</f>
        <v>881</v>
      </c>
    </row>
    <row r="1127" spans="1:17" ht="15.75" x14ac:dyDescent="0.25">
      <c r="A1127" s="90">
        <v>1658</v>
      </c>
      <c r="B1127" s="90">
        <v>1126</v>
      </c>
      <c r="C1127" s="53" t="s">
        <v>29</v>
      </c>
      <c r="D1127" s="59" t="s">
        <v>166</v>
      </c>
      <c r="E1127" s="55">
        <v>44927</v>
      </c>
      <c r="F1127" s="59">
        <v>439</v>
      </c>
      <c r="G1127" s="59">
        <v>42</v>
      </c>
      <c r="H1127" s="63" t="s">
        <v>98</v>
      </c>
      <c r="I1127" s="59">
        <v>4235.8999999999996</v>
      </c>
      <c r="J1127" s="63" t="s">
        <v>104</v>
      </c>
      <c r="K1127" s="70">
        <v>45809.4</v>
      </c>
      <c r="L1127" s="154">
        <v>37</v>
      </c>
      <c r="M1127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N1127" s="89" t="str">
        <f>CONCATENATE("F","$",Таблица_основная[[#This Row],[Первая строка массива]])</f>
        <v>F$1630</v>
      </c>
      <c r="O112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127" s="90">
        <v>1630</v>
      </c>
      <c r="Q1127" s="90">
        <f>Таблица_основная[[#This Row],[Первая строка массива]]+43</f>
        <v>1673</v>
      </c>
    </row>
    <row r="1128" spans="1:17" ht="15.75" x14ac:dyDescent="0.25">
      <c r="A1128" s="90">
        <v>910</v>
      </c>
      <c r="B1128" s="90">
        <v>1127</v>
      </c>
      <c r="C1128" s="53" t="s">
        <v>29</v>
      </c>
      <c r="D1128" s="59" t="s">
        <v>157</v>
      </c>
      <c r="E1128" s="55">
        <v>44927</v>
      </c>
      <c r="F1128" s="59">
        <v>481</v>
      </c>
      <c r="G1128" s="59">
        <v>42</v>
      </c>
      <c r="H1128" s="63" t="s">
        <v>98</v>
      </c>
      <c r="I1128" s="59">
        <v>4407.1000000000004</v>
      </c>
      <c r="J1128" s="63" t="s">
        <v>104</v>
      </c>
      <c r="K1128" s="67">
        <v>48033.8</v>
      </c>
      <c r="L1128" s="155">
        <v>37</v>
      </c>
      <c r="M11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8" s="89" t="str">
        <f>CONCATENATE("F","$",Таблица_основная[[#This Row],[Первая строка массива]])</f>
        <v>F$882</v>
      </c>
      <c r="O112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128" s="90">
        <v>882</v>
      </c>
      <c r="Q1128" s="90">
        <f>Таблица_основная[[#This Row],[Первая строка массива]]+43</f>
        <v>925</v>
      </c>
    </row>
    <row r="1129" spans="1:17" ht="15.75" x14ac:dyDescent="0.25">
      <c r="A1129" s="90">
        <v>1262</v>
      </c>
      <c r="B1129" s="90">
        <v>1128</v>
      </c>
      <c r="C1129" s="53" t="s">
        <v>29</v>
      </c>
      <c r="D1129" s="59" t="s">
        <v>71</v>
      </c>
      <c r="E1129" s="55">
        <v>44927</v>
      </c>
      <c r="F1129" s="146">
        <v>12</v>
      </c>
      <c r="G1129" s="59">
        <v>39</v>
      </c>
      <c r="H1129" s="63" t="s">
        <v>98</v>
      </c>
      <c r="I1129" s="146">
        <v>33.5</v>
      </c>
      <c r="J1129" s="63" t="s">
        <v>104</v>
      </c>
      <c r="K1129" s="67">
        <v>29.2</v>
      </c>
      <c r="L1129" s="155">
        <v>37</v>
      </c>
      <c r="M11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29" s="89" t="str">
        <f>CONCATENATE("F","$",Таблица_основная[[#This Row],[Первая строка массива]])</f>
        <v>F$1234</v>
      </c>
      <c r="O112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129" s="90">
        <v>1234</v>
      </c>
      <c r="Q1129" s="90">
        <f>Таблица_основная[[#This Row],[Первая строка массива]]+43</f>
        <v>1277</v>
      </c>
    </row>
    <row r="1130" spans="1:17" ht="15.75" x14ac:dyDescent="0.25">
      <c r="A1130" s="90">
        <v>1174</v>
      </c>
      <c r="B1130" s="90">
        <v>1129</v>
      </c>
      <c r="C1130" s="53" t="s">
        <v>29</v>
      </c>
      <c r="D1130" s="59" t="s">
        <v>158</v>
      </c>
      <c r="E1130" s="55">
        <v>44927</v>
      </c>
      <c r="F1130" s="59">
        <v>71</v>
      </c>
      <c r="G1130" s="59">
        <v>34</v>
      </c>
      <c r="H1130" s="63" t="s">
        <v>98</v>
      </c>
      <c r="I1130" s="59">
        <v>183.4</v>
      </c>
      <c r="J1130" s="63" t="s">
        <v>104</v>
      </c>
      <c r="K1130" s="67">
        <v>2563.9</v>
      </c>
      <c r="L1130" s="155">
        <v>37</v>
      </c>
      <c r="M11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0" s="89" t="str">
        <f>CONCATENATE("F","$",Таблица_основная[[#This Row],[Первая строка массива]])</f>
        <v>F$1146</v>
      </c>
      <c r="O113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130" s="90">
        <v>1146</v>
      </c>
      <c r="Q1130" s="90">
        <f>Таблица_основная[[#This Row],[Первая строка массива]]+43</f>
        <v>1189</v>
      </c>
    </row>
    <row r="1131" spans="1:17" ht="15.75" x14ac:dyDescent="0.25">
      <c r="A1131" s="90">
        <v>998</v>
      </c>
      <c r="B1131" s="90">
        <v>1130</v>
      </c>
      <c r="C1131" s="53" t="s">
        <v>29</v>
      </c>
      <c r="D1131" s="91" t="s">
        <v>85</v>
      </c>
      <c r="E1131" s="55">
        <v>44927</v>
      </c>
      <c r="F1131" s="93">
        <v>0.66</v>
      </c>
      <c r="G1131" s="90">
        <v>15</v>
      </c>
      <c r="H1131" s="63" t="s">
        <v>98</v>
      </c>
      <c r="I1131" s="137">
        <v>0</v>
      </c>
      <c r="J1131" s="63" t="s">
        <v>104</v>
      </c>
      <c r="K1131" s="140" t="s">
        <v>178</v>
      </c>
      <c r="L1131" s="156">
        <v>37</v>
      </c>
      <c r="M11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1" s="89" t="str">
        <f>CONCATENATE("F","$",Таблица_основная[[#This Row],[Первая строка массива]])</f>
        <v>F$970</v>
      </c>
      <c r="O113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131" s="90">
        <v>970</v>
      </c>
      <c r="Q1131" s="90">
        <f>Таблица_основная[[#This Row],[Первая строка массива]]+43</f>
        <v>1013</v>
      </c>
    </row>
    <row r="1132" spans="1:17" ht="15.75" x14ac:dyDescent="0.25">
      <c r="A1132" s="90">
        <v>1394</v>
      </c>
      <c r="B1132" s="90">
        <v>1131</v>
      </c>
      <c r="C1132" s="53" t="s">
        <v>29</v>
      </c>
      <c r="D1132" s="91" t="s">
        <v>86</v>
      </c>
      <c r="E1132" s="55">
        <v>44927</v>
      </c>
      <c r="F1132" s="93">
        <v>16</v>
      </c>
      <c r="G1132" s="90">
        <v>20</v>
      </c>
      <c r="H1132" s="63" t="s">
        <v>98</v>
      </c>
      <c r="I1132" s="93">
        <v>28.3</v>
      </c>
      <c r="J1132" s="63" t="s">
        <v>104</v>
      </c>
      <c r="K1132" s="67" t="s">
        <v>178</v>
      </c>
      <c r="L1132" s="155">
        <v>37</v>
      </c>
      <c r="M11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132" s="89" t="str">
        <f>CONCATENATE("F","$",Таблица_основная[[#This Row],[Первая строка массива]])</f>
        <v>F$1366</v>
      </c>
      <c r="O113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132" s="90">
        <v>1366</v>
      </c>
      <c r="Q1132" s="90">
        <f>Таблица_основная[[#This Row],[Первая строка массива]]+43</f>
        <v>1409</v>
      </c>
    </row>
    <row r="1133" spans="1:17" ht="15.75" x14ac:dyDescent="0.25">
      <c r="A1133" s="90">
        <v>1438</v>
      </c>
      <c r="B1133" s="90">
        <v>1132</v>
      </c>
      <c r="C1133" s="53" t="s">
        <v>29</v>
      </c>
      <c r="D1133" s="91" t="s">
        <v>159</v>
      </c>
      <c r="E1133" s="55">
        <v>44927</v>
      </c>
      <c r="F1133" s="93">
        <v>16</v>
      </c>
      <c r="G1133" s="90">
        <v>20</v>
      </c>
      <c r="H1133" s="63" t="s">
        <v>98</v>
      </c>
      <c r="I1133" s="93">
        <v>39.1</v>
      </c>
      <c r="J1133" s="63" t="s">
        <v>104</v>
      </c>
      <c r="K1133" s="67" t="s">
        <v>178</v>
      </c>
      <c r="L1133" s="155">
        <v>37</v>
      </c>
      <c r="M11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3" s="89" t="str">
        <f>CONCATENATE("F","$",Таблица_основная[[#This Row],[Первая строка массива]])</f>
        <v>F$1410</v>
      </c>
      <c r="O113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133" s="90">
        <v>1410</v>
      </c>
      <c r="Q1133" s="90">
        <f>Таблица_основная[[#This Row],[Первая строка массива]]+43</f>
        <v>1453</v>
      </c>
    </row>
    <row r="1134" spans="1:17" ht="15.75" x14ac:dyDescent="0.25">
      <c r="A1134" s="90">
        <v>1526</v>
      </c>
      <c r="B1134" s="90">
        <v>1133</v>
      </c>
      <c r="C1134" s="53" t="s">
        <v>29</v>
      </c>
      <c r="D1134" s="91" t="s">
        <v>89</v>
      </c>
      <c r="E1134" s="55">
        <v>44927</v>
      </c>
      <c r="F1134" s="93">
        <v>10</v>
      </c>
      <c r="G1134" s="90">
        <v>34</v>
      </c>
      <c r="H1134" s="63" t="s">
        <v>98</v>
      </c>
      <c r="I1134" s="93">
        <v>43.2</v>
      </c>
      <c r="J1134" s="63" t="s">
        <v>104</v>
      </c>
      <c r="K1134" s="67">
        <v>39.299999999999997</v>
      </c>
      <c r="L1134" s="155">
        <v>37</v>
      </c>
      <c r="M11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4" s="89" t="str">
        <f>CONCATENATE("F","$",Таблица_основная[[#This Row],[Первая строка массива]])</f>
        <v>F$1498</v>
      </c>
      <c r="O113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134" s="90">
        <v>1498</v>
      </c>
      <c r="Q1134" s="90">
        <f>Таблица_основная[[#This Row],[Первая строка массива]]+43</f>
        <v>1541</v>
      </c>
    </row>
    <row r="1135" spans="1:17" ht="15.75" x14ac:dyDescent="0.25">
      <c r="A1135" s="90">
        <v>1482</v>
      </c>
      <c r="B1135" s="90">
        <v>1134</v>
      </c>
      <c r="C1135" s="53" t="s">
        <v>29</v>
      </c>
      <c r="D1135" s="91" t="s">
        <v>90</v>
      </c>
      <c r="E1135" s="55">
        <v>44927</v>
      </c>
      <c r="F1135" s="93">
        <v>0</v>
      </c>
      <c r="G1135" s="90">
        <v>8</v>
      </c>
      <c r="H1135" s="63" t="s">
        <v>98</v>
      </c>
      <c r="I1135" s="93">
        <v>2.2000000000000002</v>
      </c>
      <c r="J1135" s="63" t="s">
        <v>104</v>
      </c>
      <c r="K1135" s="67">
        <v>31.5</v>
      </c>
      <c r="L1135" s="155">
        <v>37</v>
      </c>
      <c r="M11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135" s="89" t="str">
        <f>CONCATENATE("F","$",Таблица_основная[[#This Row],[Первая строка массива]])</f>
        <v>F$1454</v>
      </c>
      <c r="O113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135" s="90">
        <v>1454</v>
      </c>
      <c r="Q1135" s="90">
        <f>Таблица_основная[[#This Row],[Первая строка массива]]+43</f>
        <v>1497</v>
      </c>
    </row>
    <row r="1136" spans="1:17" ht="15.75" x14ac:dyDescent="0.25">
      <c r="A1136" s="90">
        <v>1570</v>
      </c>
      <c r="B1136" s="90">
        <v>1135</v>
      </c>
      <c r="C1136" s="53" t="s">
        <v>29</v>
      </c>
      <c r="D1136" s="91" t="s">
        <v>160</v>
      </c>
      <c r="E1136" s="55">
        <v>44927</v>
      </c>
      <c r="F1136" s="93">
        <v>0.6</v>
      </c>
      <c r="G1136" s="90">
        <v>4</v>
      </c>
      <c r="H1136" s="63" t="s">
        <v>98</v>
      </c>
      <c r="I1136" s="93">
        <v>0</v>
      </c>
      <c r="J1136" s="63" t="s">
        <v>104</v>
      </c>
      <c r="K1136" s="140" t="s">
        <v>178</v>
      </c>
      <c r="L1136" s="156">
        <v>37</v>
      </c>
      <c r="M11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6" s="89" t="str">
        <f>CONCATENATE("F","$",Таблица_основная[[#This Row],[Первая строка массива]])</f>
        <v>F$1542</v>
      </c>
      <c r="O113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136" s="90">
        <v>1542</v>
      </c>
      <c r="Q1136" s="90">
        <f>Таблица_основная[[#This Row],[Первая строка массива]]+43</f>
        <v>1585</v>
      </c>
    </row>
    <row r="1137" spans="1:17" ht="15.75" x14ac:dyDescent="0.25">
      <c r="A1137" s="90">
        <v>1306</v>
      </c>
      <c r="B1137" s="90">
        <v>1136</v>
      </c>
      <c r="C1137" s="53" t="s">
        <v>29</v>
      </c>
      <c r="D1137" s="144" t="s">
        <v>161</v>
      </c>
      <c r="E1137" s="55">
        <v>44927</v>
      </c>
      <c r="F1137" s="95">
        <v>0.4</v>
      </c>
      <c r="G1137" s="90">
        <v>2</v>
      </c>
      <c r="H1137" s="63" t="s">
        <v>98</v>
      </c>
      <c r="I1137" s="95">
        <v>0.2</v>
      </c>
      <c r="J1137" s="63" t="s">
        <v>104</v>
      </c>
      <c r="K1137" s="67" t="s">
        <v>178</v>
      </c>
      <c r="L1137" s="155">
        <v>37</v>
      </c>
      <c r="M11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137" s="89" t="str">
        <f>CONCATENATE("F","$",Таблица_основная[[#This Row],[Первая строка массива]])</f>
        <v>F$1278</v>
      </c>
      <c r="O113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137" s="90">
        <v>1278</v>
      </c>
      <c r="Q1137" s="90">
        <f>Таблица_основная[[#This Row],[Первая строка массива]]+43</f>
        <v>1321</v>
      </c>
    </row>
    <row r="1138" spans="1:17" ht="15.75" x14ac:dyDescent="0.25">
      <c r="A1138" s="90">
        <v>1350</v>
      </c>
      <c r="B1138" s="90">
        <v>1137</v>
      </c>
      <c r="C1138" s="53" t="s">
        <v>29</v>
      </c>
      <c r="D1138" s="144" t="s">
        <v>94</v>
      </c>
      <c r="E1138" s="55">
        <v>44927</v>
      </c>
      <c r="F1138" s="95">
        <v>0.2</v>
      </c>
      <c r="G1138" s="90">
        <v>5</v>
      </c>
      <c r="H1138" s="63" t="s">
        <v>98</v>
      </c>
      <c r="I1138" s="95">
        <v>0.5</v>
      </c>
      <c r="J1138" s="63" t="s">
        <v>104</v>
      </c>
      <c r="K1138" s="67">
        <v>0.2</v>
      </c>
      <c r="L1138" s="155">
        <v>37</v>
      </c>
      <c r="M11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138" s="89" t="str">
        <f>CONCATENATE("F","$",Таблица_основная[[#This Row],[Первая строка массива]])</f>
        <v>F$1322</v>
      </c>
      <c r="O113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38" s="90">
        <v>1322</v>
      </c>
      <c r="Q1138" s="90">
        <f>Таблица_основная[[#This Row],[Первая строка массива]]+43</f>
        <v>1365</v>
      </c>
    </row>
    <row r="1139" spans="1:17" ht="15.75" x14ac:dyDescent="0.25">
      <c r="A1139" s="90">
        <v>1218</v>
      </c>
      <c r="B1139" s="90">
        <v>1138</v>
      </c>
      <c r="C1139" s="53" t="s">
        <v>29</v>
      </c>
      <c r="D1139" s="54" t="s">
        <v>162</v>
      </c>
      <c r="E1139" s="55">
        <v>44927</v>
      </c>
      <c r="F1139" s="59">
        <v>1.8</v>
      </c>
      <c r="G1139" s="59">
        <v>4</v>
      </c>
      <c r="H1139" s="63" t="s">
        <v>98</v>
      </c>
      <c r="I1139" s="59">
        <v>1.4</v>
      </c>
      <c r="J1139" s="63" t="s">
        <v>104</v>
      </c>
      <c r="K1139" s="67">
        <v>1.6</v>
      </c>
      <c r="L1139" s="155">
        <v>37</v>
      </c>
      <c r="M11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39" s="89" t="str">
        <f>CONCATENATE("F","$",Таблица_основная[[#This Row],[Первая строка массива]])</f>
        <v>F$1190</v>
      </c>
      <c r="O113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39" s="90">
        <v>1190</v>
      </c>
      <c r="Q1139" s="90">
        <f>Таблица_основная[[#This Row],[Первая строка массива]]+43</f>
        <v>1233</v>
      </c>
    </row>
    <row r="1140" spans="1:17" ht="15.75" x14ac:dyDescent="0.25">
      <c r="A1140" s="90">
        <v>954</v>
      </c>
      <c r="B1140" s="90">
        <v>1139</v>
      </c>
      <c r="C1140" s="53" t="s">
        <v>29</v>
      </c>
      <c r="D1140" s="54" t="s">
        <v>83</v>
      </c>
      <c r="E1140" s="55">
        <v>44927</v>
      </c>
      <c r="F1140" s="92">
        <v>0</v>
      </c>
      <c r="G1140" s="96">
        <v>6</v>
      </c>
      <c r="H1140" s="63" t="s">
        <v>98</v>
      </c>
      <c r="I1140" s="92">
        <v>1.1000000000000001</v>
      </c>
      <c r="J1140" s="63" t="s">
        <v>104</v>
      </c>
      <c r="K1140" s="67">
        <v>32.1</v>
      </c>
      <c r="L1140" s="155">
        <v>37</v>
      </c>
      <c r="M11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40" s="89" t="str">
        <f>CONCATENATE("F","$",Таблица_основная[[#This Row],[Первая строка массива]])</f>
        <v>F$926</v>
      </c>
      <c r="O114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40" s="90">
        <v>926</v>
      </c>
      <c r="Q1140" s="90">
        <f>Таблица_основная[[#This Row],[Первая строка массива]]+43</f>
        <v>969</v>
      </c>
    </row>
    <row r="1141" spans="1:17" ht="15.75" x14ac:dyDescent="0.25">
      <c r="A1141" s="90">
        <v>1042</v>
      </c>
      <c r="B1141" s="90">
        <v>1140</v>
      </c>
      <c r="C1141" s="53" t="s">
        <v>29</v>
      </c>
      <c r="D1141" s="54" t="s">
        <v>163</v>
      </c>
      <c r="E1141" s="55">
        <v>44927</v>
      </c>
      <c r="F1141" s="94">
        <v>100</v>
      </c>
      <c r="G1141" s="96">
        <v>1</v>
      </c>
      <c r="H1141" s="63" t="s">
        <v>98</v>
      </c>
      <c r="I1141" s="94">
        <v>99.5</v>
      </c>
      <c r="J1141" s="63" t="s">
        <v>104</v>
      </c>
      <c r="K1141" s="67" t="s">
        <v>178</v>
      </c>
      <c r="L1141" s="155">
        <v>37</v>
      </c>
      <c r="M114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141" s="89" t="str">
        <f>CONCATENATE("F","$",Таблица_основная[[#This Row],[Первая строка массива]])</f>
        <v>F$1014</v>
      </c>
      <c r="O114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41" s="90">
        <v>1014</v>
      </c>
      <c r="Q1141" s="90">
        <f>Таблица_основная[[#This Row],[Первая строка массива]]+43</f>
        <v>1057</v>
      </c>
    </row>
    <row r="1142" spans="1:17" ht="15.75" x14ac:dyDescent="0.25">
      <c r="A1142" s="90">
        <v>251</v>
      </c>
      <c r="B1142" s="90">
        <v>1141</v>
      </c>
      <c r="C1142" s="53" t="s">
        <v>30</v>
      </c>
      <c r="D1142" s="54" t="s">
        <v>155</v>
      </c>
      <c r="E1142" s="55">
        <v>44562</v>
      </c>
      <c r="F1142" s="59">
        <v>19</v>
      </c>
      <c r="G1142" s="59">
        <v>14</v>
      </c>
      <c r="H1142" s="63" t="s">
        <v>97</v>
      </c>
      <c r="I1142" s="59">
        <v>24.3</v>
      </c>
      <c r="J1142" s="63" t="s">
        <v>103</v>
      </c>
      <c r="K1142" s="72">
        <v>235.1</v>
      </c>
      <c r="L1142" s="154">
        <v>34</v>
      </c>
      <c r="M114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2" s="89" t="str">
        <f>CONCATENATE("F","$",Таблица_основная[[#This Row],[Первая строка массива]])</f>
        <v>F$222</v>
      </c>
      <c r="O114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42" s="90">
        <v>222</v>
      </c>
      <c r="Q1142" s="90">
        <f>Таблица_основная[[#This Row],[Первая строка массива]]+43</f>
        <v>265</v>
      </c>
    </row>
    <row r="1143" spans="1:17" ht="15.75" x14ac:dyDescent="0.25">
      <c r="A1143" s="90">
        <v>779</v>
      </c>
      <c r="B1143" s="90">
        <v>1142</v>
      </c>
      <c r="C1143" s="53" t="s">
        <v>30</v>
      </c>
      <c r="D1143" s="54" t="s">
        <v>164</v>
      </c>
      <c r="E1143" s="55">
        <v>44562</v>
      </c>
      <c r="F1143" s="59">
        <v>62093</v>
      </c>
      <c r="G1143" s="59">
        <v>31</v>
      </c>
      <c r="H1143" s="63" t="s">
        <v>97</v>
      </c>
      <c r="I1143" s="59">
        <v>116149</v>
      </c>
      <c r="J1143" s="63" t="s">
        <v>103</v>
      </c>
      <c r="K1143" s="73">
        <v>1712442.1</v>
      </c>
      <c r="L1143" s="154">
        <v>34</v>
      </c>
      <c r="M114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3" s="89" t="str">
        <f>CONCATENATE("F","$",Таблица_основная[[#This Row],[Первая строка массива]])</f>
        <v>F$750</v>
      </c>
      <c r="O114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43" s="90">
        <v>750</v>
      </c>
      <c r="Q1143" s="90">
        <f>Таблица_основная[[#This Row],[Первая строка массива]]+43</f>
        <v>793</v>
      </c>
    </row>
    <row r="1144" spans="1:17" ht="15.75" x14ac:dyDescent="0.25">
      <c r="A1144" s="90">
        <v>295</v>
      </c>
      <c r="B1144" s="90">
        <v>1143</v>
      </c>
      <c r="C1144" s="53" t="s">
        <v>30</v>
      </c>
      <c r="D1144" s="54" t="s">
        <v>156</v>
      </c>
      <c r="E1144" s="55">
        <v>44562</v>
      </c>
      <c r="F1144" s="146">
        <v>0.3</v>
      </c>
      <c r="G1144" s="59">
        <v>2</v>
      </c>
      <c r="H1144" s="63" t="s">
        <v>97</v>
      </c>
      <c r="I1144" s="146">
        <v>0.2</v>
      </c>
      <c r="J1144" s="63" t="s">
        <v>103</v>
      </c>
      <c r="K1144" s="67">
        <v>2E-3</v>
      </c>
      <c r="L1144" s="155">
        <v>34</v>
      </c>
      <c r="M11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44" s="89" t="str">
        <f>CONCATENATE("F","$",Таблица_основная[[#This Row],[Первая строка массива]])</f>
        <v>F$266</v>
      </c>
      <c r="O114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44" s="90">
        <v>266</v>
      </c>
      <c r="Q1144" s="90">
        <f>Таблица_основная[[#This Row],[Первая строка массива]]+43</f>
        <v>309</v>
      </c>
    </row>
    <row r="1145" spans="1:17" ht="15.75" x14ac:dyDescent="0.25">
      <c r="A1145" s="90">
        <v>31</v>
      </c>
      <c r="B1145" s="90">
        <v>1144</v>
      </c>
      <c r="C1145" s="53" t="s">
        <v>30</v>
      </c>
      <c r="D1145" s="54" t="s">
        <v>165</v>
      </c>
      <c r="E1145" s="55">
        <v>44562</v>
      </c>
      <c r="F1145" s="59">
        <v>39</v>
      </c>
      <c r="G1145" s="59">
        <v>33</v>
      </c>
      <c r="H1145" s="63" t="s">
        <v>97</v>
      </c>
      <c r="I1145" s="59">
        <v>154.69999999999999</v>
      </c>
      <c r="J1145" s="63" t="s">
        <v>103</v>
      </c>
      <c r="K1145" s="74">
        <v>2237.9</v>
      </c>
      <c r="L1145" s="154">
        <v>34</v>
      </c>
      <c r="M114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5" s="89" t="str">
        <f>CONCATENATE("F","$",Таблица_основная[[#This Row],[Первая строка массива]])</f>
        <v>F$2</v>
      </c>
      <c r="O114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45" s="90">
        <v>2</v>
      </c>
      <c r="Q1145" s="90">
        <f>Таблица_основная[[#This Row],[Первая строка массива]]+43</f>
        <v>45</v>
      </c>
    </row>
    <row r="1146" spans="1:17" ht="15.75" x14ac:dyDescent="0.25">
      <c r="A1146" s="90">
        <v>823</v>
      </c>
      <c r="B1146" s="90">
        <v>1145</v>
      </c>
      <c r="C1146" s="53" t="s">
        <v>30</v>
      </c>
      <c r="D1146" s="54" t="s">
        <v>166</v>
      </c>
      <c r="E1146" s="55">
        <v>44562</v>
      </c>
      <c r="F1146" s="59">
        <v>510</v>
      </c>
      <c r="G1146" s="59">
        <v>38</v>
      </c>
      <c r="H1146" s="63" t="s">
        <v>97</v>
      </c>
      <c r="I1146" s="59">
        <v>3901.3</v>
      </c>
      <c r="J1146" s="63" t="s">
        <v>103</v>
      </c>
      <c r="K1146" s="74">
        <v>44096.6</v>
      </c>
      <c r="L1146" s="154">
        <v>34</v>
      </c>
      <c r="M114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6" s="89" t="str">
        <f>CONCATENATE("F","$",Таблица_основная[[#This Row],[Первая строка массива]])</f>
        <v>F$794</v>
      </c>
      <c r="O114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146" s="90">
        <v>794</v>
      </c>
      <c r="Q1146" s="90">
        <f>Таблица_основная[[#This Row],[Первая строка массива]]+43</f>
        <v>837</v>
      </c>
    </row>
    <row r="1147" spans="1:17" ht="15.75" x14ac:dyDescent="0.25">
      <c r="A1147" s="90">
        <v>75</v>
      </c>
      <c r="B1147" s="90">
        <v>1146</v>
      </c>
      <c r="C1147" s="53" t="s">
        <v>30</v>
      </c>
      <c r="D1147" s="54" t="s">
        <v>157</v>
      </c>
      <c r="E1147" s="55">
        <v>44562</v>
      </c>
      <c r="F1147" s="59">
        <v>568</v>
      </c>
      <c r="G1147" s="59">
        <v>39</v>
      </c>
      <c r="H1147" s="63" t="s">
        <v>97</v>
      </c>
      <c r="I1147" s="59">
        <v>4080.4</v>
      </c>
      <c r="J1147" s="63" t="s">
        <v>103</v>
      </c>
      <c r="K1147" s="68">
        <v>46569.599999999999</v>
      </c>
      <c r="L1147" s="155">
        <v>34</v>
      </c>
      <c r="M11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7" s="89" t="str">
        <f>CONCATENATE("F","$",Таблица_основная[[#This Row],[Первая строка массива]])</f>
        <v>F$46</v>
      </c>
      <c r="O114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147" s="90">
        <v>46</v>
      </c>
      <c r="Q1147" s="90">
        <f>Таблица_основная[[#This Row],[Первая строка массива]]+43</f>
        <v>89</v>
      </c>
    </row>
    <row r="1148" spans="1:17" ht="15.75" x14ac:dyDescent="0.25">
      <c r="A1148" s="90">
        <v>427</v>
      </c>
      <c r="B1148" s="90">
        <v>1147</v>
      </c>
      <c r="C1148" s="53" t="s">
        <v>30</v>
      </c>
      <c r="D1148" s="54" t="s">
        <v>71</v>
      </c>
      <c r="E1148" s="55">
        <v>44562</v>
      </c>
      <c r="F1148" s="146">
        <v>9.1</v>
      </c>
      <c r="G1148" s="59">
        <v>38</v>
      </c>
      <c r="H1148" s="63" t="s">
        <v>97</v>
      </c>
      <c r="I1148" s="146">
        <v>35.1</v>
      </c>
      <c r="J1148" s="63" t="s">
        <v>103</v>
      </c>
      <c r="K1148" s="67">
        <v>27.2</v>
      </c>
      <c r="L1148" s="155">
        <v>34</v>
      </c>
      <c r="M11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8" s="89" t="str">
        <f>CONCATENATE("F","$",Таблица_основная[[#This Row],[Первая строка массива]])</f>
        <v>F$398</v>
      </c>
      <c r="O114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148" s="90">
        <v>398</v>
      </c>
      <c r="Q1148" s="90">
        <f>Таблица_основная[[#This Row],[Первая строка массива]]+43</f>
        <v>441</v>
      </c>
    </row>
    <row r="1149" spans="1:17" ht="15.75" x14ac:dyDescent="0.25">
      <c r="A1149" s="90">
        <v>339</v>
      </c>
      <c r="B1149" s="90">
        <v>1148</v>
      </c>
      <c r="C1149" s="53" t="s">
        <v>30</v>
      </c>
      <c r="D1149" s="54" t="s">
        <v>158</v>
      </c>
      <c r="E1149" s="55">
        <v>44562</v>
      </c>
      <c r="F1149" s="59">
        <v>97</v>
      </c>
      <c r="G1149" s="59">
        <v>29</v>
      </c>
      <c r="H1149" s="63" t="s">
        <v>97</v>
      </c>
      <c r="I1149" s="59">
        <v>225.2</v>
      </c>
      <c r="J1149" s="63" t="s">
        <v>103</v>
      </c>
      <c r="K1149" s="67">
        <v>2573.6</v>
      </c>
      <c r="L1149" s="155">
        <v>34</v>
      </c>
      <c r="M11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49" s="89" t="str">
        <f>CONCATENATE("F","$",Таблица_основная[[#This Row],[Первая строка массива]])</f>
        <v>F$310</v>
      </c>
      <c r="O114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149" s="90">
        <v>310</v>
      </c>
      <c r="Q1149" s="90">
        <f>Таблица_основная[[#This Row],[Первая строка массива]]+43</f>
        <v>353</v>
      </c>
    </row>
    <row r="1150" spans="1:17" ht="15.75" x14ac:dyDescent="0.25">
      <c r="A1150" s="90">
        <v>163</v>
      </c>
      <c r="B1150" s="90">
        <v>1149</v>
      </c>
      <c r="C1150" s="53" t="s">
        <v>30</v>
      </c>
      <c r="D1150" s="144" t="s">
        <v>85</v>
      </c>
      <c r="E1150" s="55">
        <v>44562</v>
      </c>
      <c r="F1150" s="137">
        <v>0.62</v>
      </c>
      <c r="G1150" s="90">
        <v>20</v>
      </c>
      <c r="H1150" s="63" t="s">
        <v>97</v>
      </c>
      <c r="I1150" s="147">
        <v>0</v>
      </c>
      <c r="J1150" s="63" t="s">
        <v>103</v>
      </c>
      <c r="K1150" s="140" t="s">
        <v>178</v>
      </c>
      <c r="L1150" s="156">
        <v>34</v>
      </c>
      <c r="M11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0" s="89" t="str">
        <f>CONCATENATE("F","$",Таблица_основная[[#This Row],[Первая строка массива]])</f>
        <v>F$134</v>
      </c>
      <c r="O115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150" s="90">
        <v>134</v>
      </c>
      <c r="Q1150" s="90">
        <f>Таблица_основная[[#This Row],[Первая строка массива]]+43</f>
        <v>177</v>
      </c>
    </row>
    <row r="1151" spans="1:17" ht="15.75" x14ac:dyDescent="0.25">
      <c r="A1151" s="90">
        <v>559</v>
      </c>
      <c r="B1151" s="90">
        <v>1150</v>
      </c>
      <c r="C1151" s="53" t="s">
        <v>30</v>
      </c>
      <c r="D1151" s="144" t="s">
        <v>86</v>
      </c>
      <c r="E1151" s="55">
        <v>44562</v>
      </c>
      <c r="F1151" s="147">
        <v>26</v>
      </c>
      <c r="G1151" s="90">
        <v>10</v>
      </c>
      <c r="H1151" s="63" t="s">
        <v>97</v>
      </c>
      <c r="I1151" s="150">
        <v>25.4</v>
      </c>
      <c r="J1151" s="63" t="s">
        <v>103</v>
      </c>
      <c r="K1151" s="67" t="s">
        <v>178</v>
      </c>
      <c r="L1151" s="155">
        <v>34</v>
      </c>
      <c r="M11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1" s="89" t="str">
        <f>CONCATENATE("F","$",Таблица_основная[[#This Row],[Первая строка массива]])</f>
        <v>F$530</v>
      </c>
      <c r="O115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51" s="90">
        <v>530</v>
      </c>
      <c r="Q1151" s="90">
        <f>Таблица_основная[[#This Row],[Первая строка массива]]+43</f>
        <v>573</v>
      </c>
    </row>
    <row r="1152" spans="1:17" ht="15.75" x14ac:dyDescent="0.25">
      <c r="A1152" s="90">
        <v>603</v>
      </c>
      <c r="B1152" s="90">
        <v>1151</v>
      </c>
      <c r="C1152" s="53" t="s">
        <v>30</v>
      </c>
      <c r="D1152" s="144" t="s">
        <v>159</v>
      </c>
      <c r="E1152" s="55">
        <v>44562</v>
      </c>
      <c r="F1152" s="147">
        <v>44</v>
      </c>
      <c r="G1152" s="90">
        <v>21</v>
      </c>
      <c r="H1152" s="63" t="s">
        <v>97</v>
      </c>
      <c r="I1152" s="150">
        <v>62.9</v>
      </c>
      <c r="J1152" s="63" t="s">
        <v>103</v>
      </c>
      <c r="K1152" s="67" t="s">
        <v>178</v>
      </c>
      <c r="L1152" s="155">
        <v>34</v>
      </c>
      <c r="M11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2" s="89" t="str">
        <f>CONCATENATE("F","$",Таблица_основная[[#This Row],[Первая строка массива]])</f>
        <v>F$574</v>
      </c>
      <c r="O115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152" s="90">
        <v>574</v>
      </c>
      <c r="Q1152" s="90">
        <f>Таблица_основная[[#This Row],[Первая строка массива]]+43</f>
        <v>617</v>
      </c>
    </row>
    <row r="1153" spans="1:17" ht="15.75" x14ac:dyDescent="0.25">
      <c r="A1153" s="90">
        <v>691</v>
      </c>
      <c r="B1153" s="90">
        <v>1152</v>
      </c>
      <c r="C1153" s="53" t="s">
        <v>30</v>
      </c>
      <c r="D1153" s="144" t="s">
        <v>89</v>
      </c>
      <c r="E1153" s="55">
        <v>44562</v>
      </c>
      <c r="F1153" s="147">
        <v>25</v>
      </c>
      <c r="G1153" s="90">
        <v>15</v>
      </c>
      <c r="H1153" s="63" t="s">
        <v>97</v>
      </c>
      <c r="I1153" s="150">
        <v>32.1</v>
      </c>
      <c r="J1153" s="63" t="s">
        <v>103</v>
      </c>
      <c r="K1153" s="67">
        <v>35.9</v>
      </c>
      <c r="L1153" s="155">
        <v>34</v>
      </c>
      <c r="M11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3" s="89" t="str">
        <f>CONCATENATE("F","$",Таблица_основная[[#This Row],[Первая строка массива]])</f>
        <v>F$662</v>
      </c>
      <c r="O115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153" s="90">
        <v>662</v>
      </c>
      <c r="Q1153" s="90">
        <f>Таблица_основная[[#This Row],[Первая строка массива]]+43</f>
        <v>705</v>
      </c>
    </row>
    <row r="1154" spans="1:17" ht="15.75" x14ac:dyDescent="0.25">
      <c r="A1154" s="90">
        <v>647</v>
      </c>
      <c r="B1154" s="90">
        <v>1153</v>
      </c>
      <c r="C1154" s="53" t="s">
        <v>30</v>
      </c>
      <c r="D1154" s="144" t="s">
        <v>90</v>
      </c>
      <c r="E1154" s="55">
        <v>44562</v>
      </c>
      <c r="F1154" s="147">
        <v>5</v>
      </c>
      <c r="G1154" s="90">
        <v>19</v>
      </c>
      <c r="H1154" s="63" t="s">
        <v>97</v>
      </c>
      <c r="I1154" s="150">
        <v>13.7</v>
      </c>
      <c r="J1154" s="63" t="s">
        <v>103</v>
      </c>
      <c r="K1154" s="67">
        <v>42.8</v>
      </c>
      <c r="L1154" s="155">
        <v>34</v>
      </c>
      <c r="M11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23</v>
      </c>
      <c r="N1154" s="89" t="str">
        <f>CONCATENATE("F","$",Таблица_основная[[#This Row],[Первая строка массива]])</f>
        <v>F$618</v>
      </c>
      <c r="O115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154" s="90">
        <v>618</v>
      </c>
      <c r="Q1154" s="90">
        <f>Таблица_основная[[#This Row],[Первая строка массива]]+43</f>
        <v>661</v>
      </c>
    </row>
    <row r="1155" spans="1:17" ht="15.75" x14ac:dyDescent="0.25">
      <c r="A1155" s="90">
        <v>735</v>
      </c>
      <c r="B1155" s="90">
        <v>1154</v>
      </c>
      <c r="C1155" s="53" t="s">
        <v>30</v>
      </c>
      <c r="D1155" s="144" t="s">
        <v>160</v>
      </c>
      <c r="E1155" s="55">
        <v>44562</v>
      </c>
      <c r="F1155" s="147">
        <v>0.1</v>
      </c>
      <c r="G1155" s="90">
        <v>8</v>
      </c>
      <c r="H1155" s="63" t="s">
        <v>97</v>
      </c>
      <c r="I1155" s="150">
        <v>0</v>
      </c>
      <c r="J1155" s="63" t="s">
        <v>103</v>
      </c>
      <c r="K1155" s="140" t="s">
        <v>178</v>
      </c>
      <c r="L1155" s="156">
        <v>34</v>
      </c>
      <c r="M11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55" s="89" t="str">
        <f>CONCATENATE("F","$",Таблица_основная[[#This Row],[Первая строка массива]])</f>
        <v>F$706</v>
      </c>
      <c r="O115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155" s="90">
        <v>706</v>
      </c>
      <c r="Q1155" s="90">
        <f>Таблица_основная[[#This Row],[Первая строка массива]]+43</f>
        <v>749</v>
      </c>
    </row>
    <row r="1156" spans="1:17" ht="15.75" x14ac:dyDescent="0.25">
      <c r="A1156" s="90">
        <v>471</v>
      </c>
      <c r="B1156" s="90">
        <v>1155</v>
      </c>
      <c r="C1156" s="53" t="s">
        <v>30</v>
      </c>
      <c r="D1156" s="144" t="s">
        <v>161</v>
      </c>
      <c r="E1156" s="55">
        <v>44562</v>
      </c>
      <c r="F1156" s="148">
        <v>0.4</v>
      </c>
      <c r="G1156" s="90">
        <v>2</v>
      </c>
      <c r="H1156" s="63" t="s">
        <v>97</v>
      </c>
      <c r="I1156" s="150">
        <v>0.2</v>
      </c>
      <c r="J1156" s="63" t="s">
        <v>103</v>
      </c>
      <c r="K1156" s="67" t="s">
        <v>178</v>
      </c>
      <c r="L1156" s="155">
        <v>34</v>
      </c>
      <c r="M11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6" s="89" t="str">
        <f>CONCATENATE("F","$",Таблица_основная[[#This Row],[Первая строка массива]])</f>
        <v>F$442</v>
      </c>
      <c r="O115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156" s="90">
        <v>442</v>
      </c>
      <c r="Q1156" s="90">
        <f>Таблица_основная[[#This Row],[Первая строка массива]]+43</f>
        <v>485</v>
      </c>
    </row>
    <row r="1157" spans="1:17" ht="15.75" x14ac:dyDescent="0.25">
      <c r="A1157" s="90">
        <v>515</v>
      </c>
      <c r="B1157" s="90">
        <v>1156</v>
      </c>
      <c r="C1157" s="53" t="s">
        <v>30</v>
      </c>
      <c r="D1157" s="144" t="s">
        <v>94</v>
      </c>
      <c r="E1157" s="55">
        <v>44562</v>
      </c>
      <c r="F1157" s="148">
        <v>1.5</v>
      </c>
      <c r="G1157" s="90">
        <v>3</v>
      </c>
      <c r="H1157" s="63" t="s">
        <v>97</v>
      </c>
      <c r="I1157" s="148">
        <v>0.6</v>
      </c>
      <c r="J1157" s="63" t="s">
        <v>103</v>
      </c>
      <c r="K1157" s="67">
        <v>0.2</v>
      </c>
      <c r="L1157" s="155">
        <v>34</v>
      </c>
      <c r="M11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7" s="89" t="str">
        <f>CONCATENATE("F","$",Таблица_основная[[#This Row],[Первая строка массива]])</f>
        <v>F$486</v>
      </c>
      <c r="O115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157" s="90">
        <v>486</v>
      </c>
      <c r="Q1157" s="90">
        <f>Таблица_основная[[#This Row],[Первая строка массива]]+43</f>
        <v>529</v>
      </c>
    </row>
    <row r="1158" spans="1:17" ht="15.75" x14ac:dyDescent="0.25">
      <c r="A1158" s="90">
        <v>383</v>
      </c>
      <c r="B1158" s="90">
        <v>1157</v>
      </c>
      <c r="C1158" s="53" t="s">
        <v>30</v>
      </c>
      <c r="D1158" s="59" t="s">
        <v>162</v>
      </c>
      <c r="E1158" s="55">
        <v>44562</v>
      </c>
      <c r="F1158" s="146">
        <v>1.6</v>
      </c>
      <c r="G1158" s="59">
        <v>13</v>
      </c>
      <c r="H1158" s="63" t="s">
        <v>97</v>
      </c>
      <c r="I1158" s="59">
        <v>1.9</v>
      </c>
      <c r="J1158" s="63" t="s">
        <v>103</v>
      </c>
      <c r="K1158" s="67">
        <v>1.5</v>
      </c>
      <c r="L1158" s="155">
        <v>34</v>
      </c>
      <c r="M11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58" s="89" t="str">
        <f>CONCATENATE("F","$",Таблица_основная[[#This Row],[Первая строка массива]])</f>
        <v>F$354</v>
      </c>
      <c r="O115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158" s="90">
        <v>354</v>
      </c>
      <c r="Q1158" s="90">
        <f>Таблица_основная[[#This Row],[Первая строка массива]]+43</f>
        <v>397</v>
      </c>
    </row>
    <row r="1159" spans="1:17" ht="15.75" x14ac:dyDescent="0.25">
      <c r="A1159" s="90">
        <v>119</v>
      </c>
      <c r="B1159" s="90">
        <v>1158</v>
      </c>
      <c r="C1159" s="53" t="s">
        <v>30</v>
      </c>
      <c r="D1159" s="59" t="s">
        <v>83</v>
      </c>
      <c r="E1159" s="55">
        <v>44562</v>
      </c>
      <c r="F1159" s="92">
        <v>0</v>
      </c>
      <c r="G1159" s="96">
        <v>6</v>
      </c>
      <c r="H1159" s="63" t="s">
        <v>97</v>
      </c>
      <c r="I1159" s="92">
        <v>1.1000000000000001</v>
      </c>
      <c r="J1159" s="63" t="s">
        <v>103</v>
      </c>
      <c r="K1159" s="67">
        <v>30.3</v>
      </c>
      <c r="L1159" s="155">
        <v>34</v>
      </c>
      <c r="M11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59" s="89" t="str">
        <f>CONCATENATE("F","$",Таблица_основная[[#This Row],[Первая строка массива]])</f>
        <v>F$90</v>
      </c>
      <c r="O115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159" s="90">
        <v>90</v>
      </c>
      <c r="Q1159" s="90">
        <f>Таблица_основная[[#This Row],[Первая строка массива]]+43</f>
        <v>133</v>
      </c>
    </row>
    <row r="1160" spans="1:17" ht="15.75" x14ac:dyDescent="0.25">
      <c r="A1160" s="90">
        <v>207</v>
      </c>
      <c r="B1160" s="90">
        <v>1159</v>
      </c>
      <c r="C1160" s="53" t="s">
        <v>30</v>
      </c>
      <c r="D1160" s="59" t="s">
        <v>163</v>
      </c>
      <c r="E1160" s="55">
        <v>44562</v>
      </c>
      <c r="F1160" s="94">
        <v>100</v>
      </c>
      <c r="G1160" s="96">
        <v>1</v>
      </c>
      <c r="H1160" s="63" t="s">
        <v>97</v>
      </c>
      <c r="I1160" s="94">
        <v>99.2</v>
      </c>
      <c r="J1160" s="63" t="s">
        <v>103</v>
      </c>
      <c r="K1160" s="67" t="s">
        <v>178</v>
      </c>
      <c r="L1160" s="155">
        <v>34</v>
      </c>
      <c r="M11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160" s="89" t="str">
        <f>CONCATENATE("F","$",Таблица_основная[[#This Row],[Первая строка массива]])</f>
        <v>F$178</v>
      </c>
      <c r="O116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160" s="90">
        <v>178</v>
      </c>
      <c r="Q1160" s="90">
        <f>Таблица_основная[[#This Row],[Первая строка массива]]+43</f>
        <v>221</v>
      </c>
    </row>
    <row r="1161" spans="1:17" ht="15.75" x14ac:dyDescent="0.25">
      <c r="A1161" s="90">
        <v>1087</v>
      </c>
      <c r="B1161" s="90">
        <v>1160</v>
      </c>
      <c r="C1161" s="53" t="s">
        <v>30</v>
      </c>
      <c r="D1161" s="59" t="s">
        <v>155</v>
      </c>
      <c r="E1161" s="55">
        <v>44927</v>
      </c>
      <c r="F1161" s="59">
        <v>19</v>
      </c>
      <c r="G1161" s="59">
        <v>13</v>
      </c>
      <c r="H1161" s="63" t="s">
        <v>98</v>
      </c>
      <c r="I1161" s="59">
        <v>24</v>
      </c>
      <c r="J1161" s="63" t="s">
        <v>104</v>
      </c>
      <c r="K1161" s="69">
        <v>209.5</v>
      </c>
      <c r="L1161" s="154">
        <v>32</v>
      </c>
      <c r="M116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1" s="89" t="str">
        <f>CONCATENATE("F","$",Таблица_основная[[#This Row],[Первая строка массива]])</f>
        <v>F$1058</v>
      </c>
      <c r="O116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161" s="90">
        <v>1058</v>
      </c>
      <c r="Q1161" s="90">
        <f>Таблица_основная[[#This Row],[Первая строка массива]]+43</f>
        <v>1101</v>
      </c>
    </row>
    <row r="1162" spans="1:17" ht="15.75" x14ac:dyDescent="0.25">
      <c r="A1162" s="90">
        <v>1615</v>
      </c>
      <c r="B1162" s="90">
        <v>1161</v>
      </c>
      <c r="C1162" s="53" t="s">
        <v>30</v>
      </c>
      <c r="D1162" s="59" t="s">
        <v>164</v>
      </c>
      <c r="E1162" s="55">
        <v>44927</v>
      </c>
      <c r="F1162" s="59">
        <v>63437</v>
      </c>
      <c r="G1162" s="59">
        <v>30</v>
      </c>
      <c r="H1162" s="63" t="s">
        <v>98</v>
      </c>
      <c r="I1162" s="59">
        <v>131655.9</v>
      </c>
      <c r="J1162" s="63" t="s">
        <v>104</v>
      </c>
      <c r="K1162" s="71">
        <v>1645476.7</v>
      </c>
      <c r="L1162" s="155">
        <v>32</v>
      </c>
      <c r="M116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2" s="89" t="str">
        <f>CONCATENATE("F","$",Таблица_основная[[#This Row],[Первая строка массива]])</f>
        <v>F$1586</v>
      </c>
      <c r="O116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162" s="90">
        <v>1586</v>
      </c>
      <c r="Q1162" s="90">
        <f>Таблица_основная[[#This Row],[Первая строка массива]]+43</f>
        <v>1629</v>
      </c>
    </row>
    <row r="1163" spans="1:17" ht="15.75" x14ac:dyDescent="0.25">
      <c r="A1163" s="90">
        <v>1131</v>
      </c>
      <c r="B1163" s="90">
        <v>1162</v>
      </c>
      <c r="C1163" s="53" t="s">
        <v>30</v>
      </c>
      <c r="D1163" s="59" t="s">
        <v>156</v>
      </c>
      <c r="E1163" s="55">
        <v>44927</v>
      </c>
      <c r="F1163" s="146">
        <v>0.3</v>
      </c>
      <c r="G1163" s="59">
        <v>2</v>
      </c>
      <c r="H1163" s="63" t="s">
        <v>98</v>
      </c>
      <c r="I1163" s="146">
        <v>0.2</v>
      </c>
      <c r="J1163" s="63" t="s">
        <v>104</v>
      </c>
      <c r="K1163" s="66">
        <v>1E-3</v>
      </c>
      <c r="L1163" s="154">
        <v>32</v>
      </c>
      <c r="M116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163" s="89" t="str">
        <f>CONCATENATE("F","$",Таблица_основная[[#This Row],[Первая строка массива]])</f>
        <v>F$1102</v>
      </c>
      <c r="O116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163" s="90">
        <v>1102</v>
      </c>
      <c r="Q1163" s="90">
        <f>Таблица_основная[[#This Row],[Первая строка массива]]+43</f>
        <v>1145</v>
      </c>
    </row>
    <row r="1164" spans="1:17" ht="15.75" x14ac:dyDescent="0.25">
      <c r="A1164" s="90">
        <v>867</v>
      </c>
      <c r="B1164" s="90">
        <v>1163</v>
      </c>
      <c r="C1164" s="53" t="s">
        <v>30</v>
      </c>
      <c r="D1164" s="59" t="s">
        <v>165</v>
      </c>
      <c r="E1164" s="55">
        <v>44927</v>
      </c>
      <c r="F1164" s="59">
        <v>37</v>
      </c>
      <c r="G1164" s="59">
        <v>34</v>
      </c>
      <c r="H1164" s="63" t="s">
        <v>98</v>
      </c>
      <c r="I1164" s="59">
        <v>147.19999999999999</v>
      </c>
      <c r="J1164" s="63" t="s">
        <v>104</v>
      </c>
      <c r="K1164" s="70">
        <v>2015</v>
      </c>
      <c r="L1164" s="154">
        <v>32</v>
      </c>
      <c r="M1164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164" s="89" t="str">
        <f>CONCATENATE("F","$",Таблица_основная[[#This Row],[Первая строка массива]])</f>
        <v>F$838</v>
      </c>
      <c r="O116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164" s="90">
        <v>838</v>
      </c>
      <c r="Q1164" s="90">
        <f>Таблица_основная[[#This Row],[Первая строка массива]]+43</f>
        <v>881</v>
      </c>
    </row>
    <row r="1165" spans="1:17" ht="15.75" x14ac:dyDescent="0.25">
      <c r="A1165" s="90">
        <v>1659</v>
      </c>
      <c r="B1165" s="90">
        <v>1164</v>
      </c>
      <c r="C1165" s="53" t="s">
        <v>30</v>
      </c>
      <c r="D1165" s="59" t="s">
        <v>166</v>
      </c>
      <c r="E1165" s="55">
        <v>44927</v>
      </c>
      <c r="F1165" s="59">
        <v>599</v>
      </c>
      <c r="G1165" s="59">
        <v>39</v>
      </c>
      <c r="H1165" s="63" t="s">
        <v>98</v>
      </c>
      <c r="I1165" s="59">
        <v>4235.8999999999996</v>
      </c>
      <c r="J1165" s="63" t="s">
        <v>104</v>
      </c>
      <c r="K1165" s="70">
        <v>45809.4</v>
      </c>
      <c r="L1165" s="154">
        <v>32</v>
      </c>
      <c r="M116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5" s="89" t="str">
        <f>CONCATENATE("F","$",Таблица_основная[[#This Row],[Первая строка массива]])</f>
        <v>F$1630</v>
      </c>
      <c r="O116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165" s="90">
        <v>1630</v>
      </c>
      <c r="Q1165" s="90">
        <f>Таблица_основная[[#This Row],[Первая строка массива]]+43</f>
        <v>1673</v>
      </c>
    </row>
    <row r="1166" spans="1:17" ht="15.75" x14ac:dyDescent="0.25">
      <c r="A1166" s="90">
        <v>911</v>
      </c>
      <c r="B1166" s="90">
        <v>1165</v>
      </c>
      <c r="C1166" s="53" t="s">
        <v>30</v>
      </c>
      <c r="D1166" s="59" t="s">
        <v>157</v>
      </c>
      <c r="E1166" s="55">
        <v>44927</v>
      </c>
      <c r="F1166" s="59">
        <v>655</v>
      </c>
      <c r="G1166" s="59">
        <v>39</v>
      </c>
      <c r="H1166" s="63" t="s">
        <v>98</v>
      </c>
      <c r="I1166" s="59">
        <v>4407.1000000000004</v>
      </c>
      <c r="J1166" s="63" t="s">
        <v>104</v>
      </c>
      <c r="K1166" s="67">
        <v>48033.8</v>
      </c>
      <c r="L1166" s="155">
        <v>32</v>
      </c>
      <c r="M11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6" s="89" t="str">
        <f>CONCATENATE("F","$",Таблица_основная[[#This Row],[Первая строка массива]])</f>
        <v>F$882</v>
      </c>
      <c r="O116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166" s="90">
        <v>882</v>
      </c>
      <c r="Q1166" s="90">
        <f>Таблица_основная[[#This Row],[Первая строка массива]]+43</f>
        <v>925</v>
      </c>
    </row>
    <row r="1167" spans="1:17" ht="15.75" x14ac:dyDescent="0.25">
      <c r="A1167" s="90">
        <v>1263</v>
      </c>
      <c r="B1167" s="90">
        <v>1166</v>
      </c>
      <c r="C1167" s="53" t="s">
        <v>30</v>
      </c>
      <c r="D1167" s="59" t="s">
        <v>71</v>
      </c>
      <c r="E1167" s="55">
        <v>44927</v>
      </c>
      <c r="F1167" s="146">
        <v>10.3</v>
      </c>
      <c r="G1167" s="59">
        <v>40</v>
      </c>
      <c r="H1167" s="63" t="s">
        <v>98</v>
      </c>
      <c r="I1167" s="146">
        <v>33.5</v>
      </c>
      <c r="J1167" s="63" t="s">
        <v>104</v>
      </c>
      <c r="K1167" s="67">
        <v>29.2</v>
      </c>
      <c r="L1167" s="155">
        <v>32</v>
      </c>
      <c r="M116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7" s="89" t="str">
        <f>CONCATENATE("F","$",Таблица_основная[[#This Row],[Первая строка массива]])</f>
        <v>F$1234</v>
      </c>
      <c r="O116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167" s="90">
        <v>1234</v>
      </c>
      <c r="Q1167" s="90">
        <f>Таблица_основная[[#This Row],[Первая строка массива]]+43</f>
        <v>1277</v>
      </c>
    </row>
    <row r="1168" spans="1:17" ht="15.75" x14ac:dyDescent="0.25">
      <c r="A1168" s="90">
        <v>1175</v>
      </c>
      <c r="B1168" s="90">
        <v>1167</v>
      </c>
      <c r="C1168" s="53" t="s">
        <v>30</v>
      </c>
      <c r="D1168" s="54" t="s">
        <v>158</v>
      </c>
      <c r="E1168" s="55">
        <v>44927</v>
      </c>
      <c r="F1168" s="56">
        <v>88</v>
      </c>
      <c r="G1168" s="59">
        <v>28</v>
      </c>
      <c r="H1168" s="63" t="s">
        <v>98</v>
      </c>
      <c r="I1168" s="59">
        <v>183.4</v>
      </c>
      <c r="J1168" s="63" t="s">
        <v>104</v>
      </c>
      <c r="K1168" s="67">
        <v>2563.9</v>
      </c>
      <c r="L1168" s="155">
        <v>32</v>
      </c>
      <c r="M11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1168" s="89" t="str">
        <f>CONCATENATE("F","$",Таблица_основная[[#This Row],[Первая строка массива]])</f>
        <v>F$1146</v>
      </c>
      <c r="O116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168" s="90">
        <v>1146</v>
      </c>
      <c r="Q1168" s="90">
        <f>Таблица_основная[[#This Row],[Первая строка массива]]+43</f>
        <v>1189</v>
      </c>
    </row>
    <row r="1169" spans="1:17" ht="15.75" x14ac:dyDescent="0.25">
      <c r="A1169" s="90">
        <v>999</v>
      </c>
      <c r="B1169" s="90">
        <v>1168</v>
      </c>
      <c r="C1169" s="53" t="s">
        <v>30</v>
      </c>
      <c r="D1169" s="144" t="s">
        <v>85</v>
      </c>
      <c r="E1169" s="55">
        <v>44927</v>
      </c>
      <c r="F1169" s="93">
        <v>0.6</v>
      </c>
      <c r="G1169" s="90">
        <v>20</v>
      </c>
      <c r="H1169" s="63" t="s">
        <v>98</v>
      </c>
      <c r="I1169" s="137">
        <v>0</v>
      </c>
      <c r="J1169" s="63" t="s">
        <v>104</v>
      </c>
      <c r="K1169" s="140" t="s">
        <v>178</v>
      </c>
      <c r="L1169" s="156">
        <v>32</v>
      </c>
      <c r="M11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69" s="89" t="str">
        <f>CONCATENATE("F","$",Таблица_основная[[#This Row],[Первая строка массива]])</f>
        <v>F$970</v>
      </c>
      <c r="O116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169" s="90">
        <v>970</v>
      </c>
      <c r="Q1169" s="90">
        <f>Таблица_основная[[#This Row],[Первая строка массива]]+43</f>
        <v>1013</v>
      </c>
    </row>
    <row r="1170" spans="1:17" ht="15.75" x14ac:dyDescent="0.25">
      <c r="A1170" s="90">
        <v>1395</v>
      </c>
      <c r="B1170" s="90">
        <v>1169</v>
      </c>
      <c r="C1170" s="53" t="s">
        <v>30</v>
      </c>
      <c r="D1170" s="144" t="s">
        <v>86</v>
      </c>
      <c r="E1170" s="55">
        <v>44927</v>
      </c>
      <c r="F1170" s="93">
        <v>31</v>
      </c>
      <c r="G1170" s="90">
        <v>7</v>
      </c>
      <c r="H1170" s="63" t="s">
        <v>98</v>
      </c>
      <c r="I1170" s="93">
        <v>28.3</v>
      </c>
      <c r="J1170" s="63" t="s">
        <v>104</v>
      </c>
      <c r="K1170" s="67" t="s">
        <v>178</v>
      </c>
      <c r="L1170" s="155">
        <v>32</v>
      </c>
      <c r="M11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0" s="89" t="str">
        <f>CONCATENATE("F","$",Таблица_основная[[#This Row],[Первая строка массива]])</f>
        <v>F$1366</v>
      </c>
      <c r="O117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170" s="90">
        <v>1366</v>
      </c>
      <c r="Q1170" s="90">
        <f>Таблица_основная[[#This Row],[Первая строка массива]]+43</f>
        <v>1409</v>
      </c>
    </row>
    <row r="1171" spans="1:17" ht="15.75" x14ac:dyDescent="0.25">
      <c r="A1171" s="90">
        <v>1439</v>
      </c>
      <c r="B1171" s="90">
        <v>1170</v>
      </c>
      <c r="C1171" s="53" t="s">
        <v>30</v>
      </c>
      <c r="D1171" s="144" t="s">
        <v>159</v>
      </c>
      <c r="E1171" s="55">
        <v>44927</v>
      </c>
      <c r="F1171" s="58">
        <v>31</v>
      </c>
      <c r="G1171" s="90">
        <v>7</v>
      </c>
      <c r="H1171" s="63" t="s">
        <v>98</v>
      </c>
      <c r="I1171" s="58">
        <v>39.1</v>
      </c>
      <c r="J1171" s="63" t="s">
        <v>104</v>
      </c>
      <c r="K1171" s="67" t="s">
        <v>178</v>
      </c>
      <c r="L1171" s="155">
        <v>32</v>
      </c>
      <c r="M11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1" s="89" t="str">
        <f>CONCATENATE("F","$",Таблица_основная[[#This Row],[Первая строка массива]])</f>
        <v>F$1410</v>
      </c>
      <c r="O117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171" s="90">
        <v>1410</v>
      </c>
      <c r="Q1171" s="90">
        <f>Таблица_основная[[#This Row],[Первая строка массива]]+43</f>
        <v>1453</v>
      </c>
    </row>
    <row r="1172" spans="1:17" ht="15.75" x14ac:dyDescent="0.25">
      <c r="A1172" s="90">
        <v>1527</v>
      </c>
      <c r="B1172" s="90">
        <v>1171</v>
      </c>
      <c r="C1172" s="53" t="s">
        <v>30</v>
      </c>
      <c r="D1172" s="144" t="s">
        <v>89</v>
      </c>
      <c r="E1172" s="55">
        <v>44927</v>
      </c>
      <c r="F1172" s="93">
        <v>29</v>
      </c>
      <c r="G1172" s="90">
        <v>23</v>
      </c>
      <c r="H1172" s="63" t="s">
        <v>98</v>
      </c>
      <c r="I1172" s="93">
        <v>43.2</v>
      </c>
      <c r="J1172" s="63" t="s">
        <v>104</v>
      </c>
      <c r="K1172" s="67">
        <v>39.299999999999997</v>
      </c>
      <c r="L1172" s="155">
        <v>32</v>
      </c>
      <c r="M11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172" s="89" t="str">
        <f>CONCATENATE("F","$",Таблица_основная[[#This Row],[Первая строка массива]])</f>
        <v>F$1498</v>
      </c>
      <c r="O117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172" s="90">
        <v>1498</v>
      </c>
      <c r="Q1172" s="90">
        <f>Таблица_основная[[#This Row],[Первая строка массива]]+43</f>
        <v>1541</v>
      </c>
    </row>
    <row r="1173" spans="1:17" ht="15.75" x14ac:dyDescent="0.25">
      <c r="A1173" s="90">
        <v>1483</v>
      </c>
      <c r="B1173" s="90">
        <v>1172</v>
      </c>
      <c r="C1173" s="53" t="s">
        <v>30</v>
      </c>
      <c r="D1173" s="144" t="s">
        <v>90</v>
      </c>
      <c r="E1173" s="55">
        <v>44927</v>
      </c>
      <c r="F1173" s="93">
        <v>0</v>
      </c>
      <c r="G1173" s="90">
        <v>8</v>
      </c>
      <c r="H1173" s="63" t="s">
        <v>98</v>
      </c>
      <c r="I1173" s="93">
        <v>2.2000000000000002</v>
      </c>
      <c r="J1173" s="63" t="s">
        <v>104</v>
      </c>
      <c r="K1173" s="67">
        <v>31.5</v>
      </c>
      <c r="L1173" s="155">
        <v>32</v>
      </c>
      <c r="M117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173" s="89" t="str">
        <f>CONCATENATE("F","$",Таблица_основная[[#This Row],[Первая строка массива]])</f>
        <v>F$1454</v>
      </c>
      <c r="O117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173" s="90">
        <v>1454</v>
      </c>
      <c r="Q1173" s="90">
        <f>Таблица_основная[[#This Row],[Первая строка массива]]+43</f>
        <v>1497</v>
      </c>
    </row>
    <row r="1174" spans="1:17" ht="15.75" x14ac:dyDescent="0.25">
      <c r="A1174" s="90">
        <v>1571</v>
      </c>
      <c r="B1174" s="90">
        <v>1173</v>
      </c>
      <c r="C1174" s="53" t="s">
        <v>30</v>
      </c>
      <c r="D1174" s="144" t="s">
        <v>160</v>
      </c>
      <c r="E1174" s="55">
        <v>44927</v>
      </c>
      <c r="F1174" s="58">
        <v>0.2</v>
      </c>
      <c r="G1174" s="90">
        <v>8</v>
      </c>
      <c r="H1174" s="63" t="s">
        <v>98</v>
      </c>
      <c r="I1174" s="58">
        <v>0</v>
      </c>
      <c r="J1174" s="63" t="s">
        <v>104</v>
      </c>
      <c r="K1174" s="140" t="s">
        <v>178</v>
      </c>
      <c r="L1174" s="156">
        <v>32</v>
      </c>
      <c r="M11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74" s="89" t="str">
        <f>CONCATENATE("F","$",Таблица_основная[[#This Row],[Первая строка массива]])</f>
        <v>F$1542</v>
      </c>
      <c r="O117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174" s="90">
        <v>1542</v>
      </c>
      <c r="Q1174" s="90">
        <f>Таблица_основная[[#This Row],[Первая строка массива]]+43</f>
        <v>1585</v>
      </c>
    </row>
    <row r="1175" spans="1:17" ht="15.75" x14ac:dyDescent="0.25">
      <c r="A1175" s="90">
        <v>1307</v>
      </c>
      <c r="B1175" s="90">
        <v>1174</v>
      </c>
      <c r="C1175" s="53" t="s">
        <v>30</v>
      </c>
      <c r="D1175" s="144" t="s">
        <v>161</v>
      </c>
      <c r="E1175" s="55">
        <v>44927</v>
      </c>
      <c r="F1175" s="95">
        <v>0.5</v>
      </c>
      <c r="G1175" s="90">
        <v>1</v>
      </c>
      <c r="H1175" s="63" t="s">
        <v>98</v>
      </c>
      <c r="I1175" s="95">
        <v>0.2</v>
      </c>
      <c r="J1175" s="63" t="s">
        <v>104</v>
      </c>
      <c r="K1175" s="67" t="s">
        <v>178</v>
      </c>
      <c r="L1175" s="155">
        <v>32</v>
      </c>
      <c r="M11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5" s="89" t="str">
        <f>CONCATENATE("F","$",Таблица_основная[[#This Row],[Первая строка массива]])</f>
        <v>F$1278</v>
      </c>
      <c r="O117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175" s="90">
        <v>1278</v>
      </c>
      <c r="Q1175" s="90">
        <f>Таблица_основная[[#This Row],[Первая строка массива]]+43</f>
        <v>1321</v>
      </c>
    </row>
    <row r="1176" spans="1:17" ht="15.75" x14ac:dyDescent="0.25">
      <c r="A1176" s="90">
        <v>1351</v>
      </c>
      <c r="B1176" s="90">
        <v>1175</v>
      </c>
      <c r="C1176" s="53" t="s">
        <v>30</v>
      </c>
      <c r="D1176" s="144" t="s">
        <v>94</v>
      </c>
      <c r="E1176" s="55">
        <v>44927</v>
      </c>
      <c r="F1176" s="95">
        <v>0.5</v>
      </c>
      <c r="G1176" s="90">
        <v>2</v>
      </c>
      <c r="H1176" s="63" t="s">
        <v>98</v>
      </c>
      <c r="I1176" s="95">
        <v>0.5</v>
      </c>
      <c r="J1176" s="63" t="s">
        <v>104</v>
      </c>
      <c r="K1176" s="67">
        <v>0.2</v>
      </c>
      <c r="L1176" s="155">
        <v>32</v>
      </c>
      <c r="M117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176" s="89" t="str">
        <f>CONCATENATE("F","$",Таблица_основная[[#This Row],[Первая строка массива]])</f>
        <v>F$1322</v>
      </c>
      <c r="O117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176" s="90">
        <v>1322</v>
      </c>
      <c r="Q1176" s="90">
        <f>Таблица_основная[[#This Row],[Первая строка массива]]+43</f>
        <v>1365</v>
      </c>
    </row>
    <row r="1177" spans="1:17" ht="15.75" x14ac:dyDescent="0.25">
      <c r="A1177" s="90">
        <v>1219</v>
      </c>
      <c r="B1177" s="90">
        <v>1176</v>
      </c>
      <c r="C1177" s="53" t="s">
        <v>30</v>
      </c>
      <c r="D1177" s="54" t="s">
        <v>162</v>
      </c>
      <c r="E1177" s="55">
        <v>44927</v>
      </c>
      <c r="F1177" s="59">
        <v>1.4</v>
      </c>
      <c r="G1177" s="59">
        <v>8</v>
      </c>
      <c r="H1177" s="63" t="s">
        <v>98</v>
      </c>
      <c r="I1177" s="59">
        <v>1.4</v>
      </c>
      <c r="J1177" s="63" t="s">
        <v>104</v>
      </c>
      <c r="K1177" s="67">
        <v>1.6</v>
      </c>
      <c r="L1177" s="155">
        <v>32</v>
      </c>
      <c r="M11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77" s="89" t="str">
        <f>CONCATENATE("F","$",Таблица_основная[[#This Row],[Первая строка массива]])</f>
        <v>F$1190</v>
      </c>
      <c r="O117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177" s="90">
        <v>1190</v>
      </c>
      <c r="Q1177" s="90">
        <f>Таблица_основная[[#This Row],[Первая строка массива]]+43</f>
        <v>1233</v>
      </c>
    </row>
    <row r="1178" spans="1:17" ht="15.75" x14ac:dyDescent="0.25">
      <c r="A1178" s="90">
        <v>955</v>
      </c>
      <c r="B1178" s="90">
        <v>1177</v>
      </c>
      <c r="C1178" s="53" t="s">
        <v>30</v>
      </c>
      <c r="D1178" s="54" t="s">
        <v>83</v>
      </c>
      <c r="E1178" s="55">
        <v>44927</v>
      </c>
      <c r="F1178" s="92">
        <v>0</v>
      </c>
      <c r="G1178" s="96">
        <v>6</v>
      </c>
      <c r="H1178" s="63" t="s">
        <v>98</v>
      </c>
      <c r="I1178" s="92">
        <v>1.1000000000000001</v>
      </c>
      <c r="J1178" s="63" t="s">
        <v>104</v>
      </c>
      <c r="K1178" s="67">
        <v>32.1</v>
      </c>
      <c r="L1178" s="155">
        <v>32</v>
      </c>
      <c r="M11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178" s="89" t="str">
        <f>CONCATENATE("F","$",Таблица_основная[[#This Row],[Первая строка массива]])</f>
        <v>F$926</v>
      </c>
      <c r="O117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178" s="90">
        <v>926</v>
      </c>
      <c r="Q1178" s="90">
        <f>Таблица_основная[[#This Row],[Первая строка массива]]+43</f>
        <v>969</v>
      </c>
    </row>
    <row r="1179" spans="1:17" ht="15.75" x14ac:dyDescent="0.25">
      <c r="A1179" s="90">
        <v>1043</v>
      </c>
      <c r="B1179" s="90">
        <v>1178</v>
      </c>
      <c r="C1179" s="53" t="s">
        <v>30</v>
      </c>
      <c r="D1179" s="54" t="s">
        <v>163</v>
      </c>
      <c r="E1179" s="55">
        <v>44927</v>
      </c>
      <c r="F1179" s="94">
        <v>100</v>
      </c>
      <c r="G1179" s="96">
        <v>1</v>
      </c>
      <c r="H1179" s="63" t="s">
        <v>98</v>
      </c>
      <c r="I1179" s="94">
        <v>99.5</v>
      </c>
      <c r="J1179" s="63" t="s">
        <v>104</v>
      </c>
      <c r="K1179" s="67" t="s">
        <v>178</v>
      </c>
      <c r="L1179" s="155">
        <v>32</v>
      </c>
      <c r="M117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179" s="89" t="str">
        <f>CONCATENATE("F","$",Таблица_основная[[#This Row],[Первая строка массива]])</f>
        <v>F$1014</v>
      </c>
      <c r="O117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179" s="90">
        <v>1014</v>
      </c>
      <c r="Q1179" s="90">
        <f>Таблица_основная[[#This Row],[Первая строка массива]]+43</f>
        <v>1057</v>
      </c>
    </row>
    <row r="1180" spans="1:17" ht="15.75" x14ac:dyDescent="0.25">
      <c r="A1180" s="90">
        <v>252</v>
      </c>
      <c r="B1180" s="90">
        <v>1179</v>
      </c>
      <c r="C1180" s="53" t="s">
        <v>31</v>
      </c>
      <c r="D1180" s="54" t="s">
        <v>155</v>
      </c>
      <c r="E1180" s="55">
        <v>44562</v>
      </c>
      <c r="F1180" s="59">
        <v>17</v>
      </c>
      <c r="G1180" s="59">
        <v>16</v>
      </c>
      <c r="H1180" s="63" t="s">
        <v>97</v>
      </c>
      <c r="I1180" s="59">
        <v>24.3</v>
      </c>
      <c r="J1180" s="63" t="s">
        <v>103</v>
      </c>
      <c r="K1180" s="72">
        <v>235.1</v>
      </c>
      <c r="L1180" s="154">
        <v>31</v>
      </c>
      <c r="M118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0" s="89" t="str">
        <f>CONCATENATE("F","$",Таблица_основная[[#This Row],[Первая строка массива]])</f>
        <v>F$222</v>
      </c>
      <c r="O118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180" s="90">
        <v>222</v>
      </c>
      <c r="Q1180" s="90">
        <f>Таблица_основная[[#This Row],[Первая строка массива]]+43</f>
        <v>265</v>
      </c>
    </row>
    <row r="1181" spans="1:17" ht="15.75" x14ac:dyDescent="0.25">
      <c r="A1181" s="90">
        <v>780</v>
      </c>
      <c r="B1181" s="90">
        <v>1180</v>
      </c>
      <c r="C1181" s="53" t="s">
        <v>31</v>
      </c>
      <c r="D1181" s="54" t="s">
        <v>164</v>
      </c>
      <c r="E1181" s="55">
        <v>44562</v>
      </c>
      <c r="F1181" s="56">
        <v>64534.000000000007</v>
      </c>
      <c r="G1181" s="59">
        <v>29</v>
      </c>
      <c r="H1181" s="63" t="s">
        <v>97</v>
      </c>
      <c r="I1181" s="56">
        <v>116149</v>
      </c>
      <c r="J1181" s="63" t="s">
        <v>103</v>
      </c>
      <c r="K1181" s="73">
        <v>1712442.1</v>
      </c>
      <c r="L1181" s="154">
        <v>31</v>
      </c>
      <c r="M118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1" s="89" t="str">
        <f>CONCATENATE("F","$",Таблица_основная[[#This Row],[Первая строка массива]])</f>
        <v>F$750</v>
      </c>
      <c r="O118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181" s="90">
        <v>750</v>
      </c>
      <c r="Q1181" s="90">
        <f>Таблица_основная[[#This Row],[Первая строка массива]]+43</f>
        <v>793</v>
      </c>
    </row>
    <row r="1182" spans="1:17" ht="15.75" x14ac:dyDescent="0.25">
      <c r="A1182" s="90">
        <v>296</v>
      </c>
      <c r="B1182" s="90">
        <v>1181</v>
      </c>
      <c r="C1182" s="53" t="s">
        <v>31</v>
      </c>
      <c r="D1182" s="54" t="s">
        <v>156</v>
      </c>
      <c r="E1182" s="55">
        <v>44562</v>
      </c>
      <c r="F1182" s="57">
        <v>0.3</v>
      </c>
      <c r="G1182" s="59">
        <v>2</v>
      </c>
      <c r="H1182" s="63" t="s">
        <v>97</v>
      </c>
      <c r="I1182" s="57">
        <v>0.2</v>
      </c>
      <c r="J1182" s="63" t="s">
        <v>103</v>
      </c>
      <c r="K1182" s="67">
        <v>2E-3</v>
      </c>
      <c r="L1182" s="155">
        <v>31</v>
      </c>
      <c r="M11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82" s="89" t="str">
        <f>CONCATENATE("F","$",Таблица_основная[[#This Row],[Первая строка массива]])</f>
        <v>F$266</v>
      </c>
      <c r="O118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182" s="90">
        <v>266</v>
      </c>
      <c r="Q1182" s="90">
        <f>Таблица_основная[[#This Row],[Первая строка массива]]+43</f>
        <v>309</v>
      </c>
    </row>
    <row r="1183" spans="1:17" ht="15.75" x14ac:dyDescent="0.25">
      <c r="A1183" s="90">
        <v>32</v>
      </c>
      <c r="B1183" s="90">
        <v>1182</v>
      </c>
      <c r="C1183" s="53" t="s">
        <v>31</v>
      </c>
      <c r="D1183" s="54" t="s">
        <v>165</v>
      </c>
      <c r="E1183" s="55">
        <v>44562</v>
      </c>
      <c r="F1183" s="56">
        <v>69</v>
      </c>
      <c r="G1183" s="59">
        <v>25</v>
      </c>
      <c r="H1183" s="63" t="s">
        <v>97</v>
      </c>
      <c r="I1183" s="56">
        <v>154.69999999999999</v>
      </c>
      <c r="J1183" s="63" t="s">
        <v>103</v>
      </c>
      <c r="K1183" s="74">
        <v>2237.9</v>
      </c>
      <c r="L1183" s="154">
        <v>31</v>
      </c>
      <c r="M118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3" s="89" t="str">
        <f>CONCATENATE("F","$",Таблица_основная[[#This Row],[Первая строка массива]])</f>
        <v>F$2</v>
      </c>
      <c r="O118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183" s="90">
        <v>2</v>
      </c>
      <c r="Q1183" s="90">
        <f>Таблица_основная[[#This Row],[Первая строка массива]]+43</f>
        <v>45</v>
      </c>
    </row>
    <row r="1184" spans="1:17" ht="15.75" x14ac:dyDescent="0.25">
      <c r="A1184" s="90">
        <v>824</v>
      </c>
      <c r="B1184" s="90">
        <v>1183</v>
      </c>
      <c r="C1184" s="53" t="s">
        <v>31</v>
      </c>
      <c r="D1184" s="54" t="s">
        <v>166</v>
      </c>
      <c r="E1184" s="55">
        <v>44562</v>
      </c>
      <c r="F1184" s="56">
        <v>925</v>
      </c>
      <c r="G1184" s="59">
        <v>29</v>
      </c>
      <c r="H1184" s="63" t="s">
        <v>97</v>
      </c>
      <c r="I1184" s="56">
        <v>3901.3</v>
      </c>
      <c r="J1184" s="63" t="s">
        <v>103</v>
      </c>
      <c r="K1184" s="74">
        <v>44096.6</v>
      </c>
      <c r="L1184" s="154">
        <v>31</v>
      </c>
      <c r="M118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4" s="89" t="str">
        <f>CONCATENATE("F","$",Таблица_основная[[#This Row],[Первая строка массива]])</f>
        <v>F$794</v>
      </c>
      <c r="O118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184" s="90">
        <v>794</v>
      </c>
      <c r="Q1184" s="90">
        <f>Таблица_основная[[#This Row],[Первая строка массива]]+43</f>
        <v>837</v>
      </c>
    </row>
    <row r="1185" spans="1:17" ht="15.75" x14ac:dyDescent="0.25">
      <c r="A1185" s="90">
        <v>76</v>
      </c>
      <c r="B1185" s="90">
        <v>1184</v>
      </c>
      <c r="C1185" s="53" t="s">
        <v>31</v>
      </c>
      <c r="D1185" s="54" t="s">
        <v>157</v>
      </c>
      <c r="E1185" s="55">
        <v>44562</v>
      </c>
      <c r="F1185" s="56">
        <v>1011</v>
      </c>
      <c r="G1185" s="59">
        <v>29</v>
      </c>
      <c r="H1185" s="63" t="s">
        <v>97</v>
      </c>
      <c r="I1185" s="56">
        <v>4080.4</v>
      </c>
      <c r="J1185" s="63" t="s">
        <v>103</v>
      </c>
      <c r="K1185" s="68">
        <v>46569.599999999999</v>
      </c>
      <c r="L1185" s="155">
        <v>31</v>
      </c>
      <c r="M11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5" s="89" t="str">
        <f>CONCATENATE("F","$",Таблица_основная[[#This Row],[Первая строка массива]])</f>
        <v>F$46</v>
      </c>
      <c r="O118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185" s="90">
        <v>46</v>
      </c>
      <c r="Q1185" s="90">
        <f>Таблица_основная[[#This Row],[Первая строка массива]]+43</f>
        <v>89</v>
      </c>
    </row>
    <row r="1186" spans="1:17" ht="15.75" x14ac:dyDescent="0.25">
      <c r="A1186" s="90">
        <v>428</v>
      </c>
      <c r="B1186" s="90">
        <v>1185</v>
      </c>
      <c r="C1186" s="53" t="s">
        <v>31</v>
      </c>
      <c r="D1186" s="54" t="s">
        <v>71</v>
      </c>
      <c r="E1186" s="55">
        <v>44562</v>
      </c>
      <c r="F1186" s="57">
        <v>15.7</v>
      </c>
      <c r="G1186" s="59">
        <v>26</v>
      </c>
      <c r="H1186" s="63" t="s">
        <v>97</v>
      </c>
      <c r="I1186" s="57">
        <v>35.1</v>
      </c>
      <c r="J1186" s="63" t="s">
        <v>103</v>
      </c>
      <c r="K1186" s="67">
        <v>27.2</v>
      </c>
      <c r="L1186" s="155">
        <v>31</v>
      </c>
      <c r="M11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6" s="89" t="str">
        <f>CONCATENATE("F","$",Таблица_основная[[#This Row],[Первая строка массива]])</f>
        <v>F$398</v>
      </c>
      <c r="O118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186" s="90">
        <v>398</v>
      </c>
      <c r="Q1186" s="90">
        <f>Таблица_основная[[#This Row],[Первая строка массива]]+43</f>
        <v>441</v>
      </c>
    </row>
    <row r="1187" spans="1:17" ht="15.75" x14ac:dyDescent="0.25">
      <c r="A1187" s="90">
        <v>340</v>
      </c>
      <c r="B1187" s="90">
        <v>1186</v>
      </c>
      <c r="C1187" s="53" t="s">
        <v>31</v>
      </c>
      <c r="D1187" s="54" t="s">
        <v>158</v>
      </c>
      <c r="E1187" s="55">
        <v>44562</v>
      </c>
      <c r="F1187" s="56">
        <v>72</v>
      </c>
      <c r="G1187" s="59">
        <v>37</v>
      </c>
      <c r="H1187" s="63" t="s">
        <v>97</v>
      </c>
      <c r="I1187" s="56">
        <v>225.2</v>
      </c>
      <c r="J1187" s="63" t="s">
        <v>103</v>
      </c>
      <c r="K1187" s="67">
        <v>2573.6</v>
      </c>
      <c r="L1187" s="155">
        <v>31</v>
      </c>
      <c r="M11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7" s="89" t="str">
        <f>CONCATENATE("F","$",Таблица_основная[[#This Row],[Первая строка массива]])</f>
        <v>F$310</v>
      </c>
      <c r="O118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187" s="90">
        <v>310</v>
      </c>
      <c r="Q1187" s="90">
        <f>Таблица_основная[[#This Row],[Первая строка массива]]+43</f>
        <v>353</v>
      </c>
    </row>
    <row r="1188" spans="1:17" ht="15.75" x14ac:dyDescent="0.25">
      <c r="A1188" s="90">
        <v>164</v>
      </c>
      <c r="B1188" s="90">
        <v>1187</v>
      </c>
      <c r="C1188" s="53" t="s">
        <v>31</v>
      </c>
      <c r="D1188" s="144" t="s">
        <v>85</v>
      </c>
      <c r="E1188" s="55">
        <v>44562</v>
      </c>
      <c r="F1188" s="137">
        <v>0.82</v>
      </c>
      <c r="G1188" s="90">
        <v>4</v>
      </c>
      <c r="H1188" s="63" t="s">
        <v>97</v>
      </c>
      <c r="I1188" s="147">
        <v>0</v>
      </c>
      <c r="J1188" s="63" t="s">
        <v>103</v>
      </c>
      <c r="K1188" s="140" t="s">
        <v>178</v>
      </c>
      <c r="L1188" s="156">
        <v>31</v>
      </c>
      <c r="M11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8" s="89" t="str">
        <f>CONCATENATE("F","$",Таблица_основная[[#This Row],[Первая строка массива]])</f>
        <v>F$134</v>
      </c>
      <c r="O118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188" s="90">
        <v>134</v>
      </c>
      <c r="Q1188" s="90">
        <f>Таблица_основная[[#This Row],[Первая строка массива]]+43</f>
        <v>177</v>
      </c>
    </row>
    <row r="1189" spans="1:17" ht="15.75" x14ac:dyDescent="0.25">
      <c r="A1189" s="90">
        <v>560</v>
      </c>
      <c r="B1189" s="90">
        <v>1188</v>
      </c>
      <c r="C1189" s="53" t="s">
        <v>31</v>
      </c>
      <c r="D1189" s="91" t="s">
        <v>86</v>
      </c>
      <c r="E1189" s="55">
        <v>44562</v>
      </c>
      <c r="F1189" s="137">
        <v>14</v>
      </c>
      <c r="G1189" s="90">
        <v>21</v>
      </c>
      <c r="H1189" s="63" t="s">
        <v>97</v>
      </c>
      <c r="I1189" s="93">
        <v>25.4</v>
      </c>
      <c r="J1189" s="63" t="s">
        <v>103</v>
      </c>
      <c r="K1189" s="67" t="s">
        <v>178</v>
      </c>
      <c r="L1189" s="155">
        <v>31</v>
      </c>
      <c r="M11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89" s="89" t="str">
        <f>CONCATENATE("F","$",Таблица_основная[[#This Row],[Первая строка массива]])</f>
        <v>F$530</v>
      </c>
      <c r="O118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189" s="90">
        <v>530</v>
      </c>
      <c r="Q1189" s="90">
        <f>Таблица_основная[[#This Row],[Первая строка массива]]+43</f>
        <v>573</v>
      </c>
    </row>
    <row r="1190" spans="1:17" ht="15.75" x14ac:dyDescent="0.25">
      <c r="A1190" s="90">
        <v>604</v>
      </c>
      <c r="B1190" s="90">
        <v>1189</v>
      </c>
      <c r="C1190" s="53" t="s">
        <v>31</v>
      </c>
      <c r="D1190" s="91" t="s">
        <v>159</v>
      </c>
      <c r="E1190" s="55">
        <v>44562</v>
      </c>
      <c r="F1190" s="139">
        <v>33</v>
      </c>
      <c r="G1190" s="90">
        <v>25</v>
      </c>
      <c r="H1190" s="63" t="s">
        <v>97</v>
      </c>
      <c r="I1190" s="58">
        <v>62.9</v>
      </c>
      <c r="J1190" s="63" t="s">
        <v>103</v>
      </c>
      <c r="K1190" s="67" t="s">
        <v>178</v>
      </c>
      <c r="L1190" s="155">
        <v>31</v>
      </c>
      <c r="M11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0" s="89" t="str">
        <f>CONCATENATE("F","$",Таблица_основная[[#This Row],[Первая строка массива]])</f>
        <v>F$574</v>
      </c>
      <c r="O119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190" s="90">
        <v>574</v>
      </c>
      <c r="Q1190" s="90">
        <f>Таблица_основная[[#This Row],[Первая строка массива]]+43</f>
        <v>617</v>
      </c>
    </row>
    <row r="1191" spans="1:17" ht="15.75" x14ac:dyDescent="0.25">
      <c r="A1191" s="90">
        <v>692</v>
      </c>
      <c r="B1191" s="90">
        <v>1190</v>
      </c>
      <c r="C1191" s="53" t="s">
        <v>31</v>
      </c>
      <c r="D1191" s="91" t="s">
        <v>89</v>
      </c>
      <c r="E1191" s="55">
        <v>44562</v>
      </c>
      <c r="F1191" s="137">
        <v>21</v>
      </c>
      <c r="G1191" s="90">
        <v>19</v>
      </c>
      <c r="H1191" s="63" t="s">
        <v>97</v>
      </c>
      <c r="I1191" s="93">
        <v>32.1</v>
      </c>
      <c r="J1191" s="63" t="s">
        <v>103</v>
      </c>
      <c r="K1191" s="67">
        <v>35.9</v>
      </c>
      <c r="L1191" s="155">
        <v>31</v>
      </c>
      <c r="M11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1" s="89" t="str">
        <f>CONCATENATE("F","$",Таблица_основная[[#This Row],[Первая строка массива]])</f>
        <v>F$662</v>
      </c>
      <c r="O119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191" s="90">
        <v>662</v>
      </c>
      <c r="Q1191" s="90">
        <f>Таблица_основная[[#This Row],[Первая строка массива]]+43</f>
        <v>705</v>
      </c>
    </row>
    <row r="1192" spans="1:17" ht="15.75" x14ac:dyDescent="0.25">
      <c r="A1192" s="90">
        <v>648</v>
      </c>
      <c r="B1192" s="90">
        <v>1191</v>
      </c>
      <c r="C1192" s="53" t="s">
        <v>31</v>
      </c>
      <c r="D1192" s="91" t="s">
        <v>90</v>
      </c>
      <c r="E1192" s="55">
        <v>44562</v>
      </c>
      <c r="F1192" s="137">
        <v>10</v>
      </c>
      <c r="G1192" s="90">
        <v>14</v>
      </c>
      <c r="H1192" s="63" t="s">
        <v>97</v>
      </c>
      <c r="I1192" s="93">
        <v>13.7</v>
      </c>
      <c r="J1192" s="63" t="s">
        <v>103</v>
      </c>
      <c r="K1192" s="67">
        <v>42.8</v>
      </c>
      <c r="L1192" s="155">
        <v>31</v>
      </c>
      <c r="M11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2" s="89" t="str">
        <f>CONCATENATE("F","$",Таблица_основная[[#This Row],[Первая строка массива]])</f>
        <v>F$618</v>
      </c>
      <c r="O119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192" s="90">
        <v>618</v>
      </c>
      <c r="Q1192" s="90">
        <f>Таблица_основная[[#This Row],[Первая строка массива]]+43</f>
        <v>661</v>
      </c>
    </row>
    <row r="1193" spans="1:17" ht="15.75" x14ac:dyDescent="0.25">
      <c r="A1193" s="90">
        <v>736</v>
      </c>
      <c r="B1193" s="90">
        <v>1192</v>
      </c>
      <c r="C1193" s="53" t="s">
        <v>31</v>
      </c>
      <c r="D1193" s="91" t="s">
        <v>160</v>
      </c>
      <c r="E1193" s="55">
        <v>44562</v>
      </c>
      <c r="F1193" s="139">
        <v>0.4</v>
      </c>
      <c r="G1193" s="90">
        <v>5</v>
      </c>
      <c r="H1193" s="63" t="s">
        <v>97</v>
      </c>
      <c r="I1193" s="58">
        <v>0</v>
      </c>
      <c r="J1193" s="63" t="s">
        <v>103</v>
      </c>
      <c r="K1193" s="140" t="s">
        <v>178</v>
      </c>
      <c r="L1193" s="156">
        <v>31</v>
      </c>
      <c r="M119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193" s="89" t="str">
        <f>CONCATENATE("F","$",Таблица_основная[[#This Row],[Первая строка массива]])</f>
        <v>F$706</v>
      </c>
      <c r="O119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193" s="90">
        <v>706</v>
      </c>
      <c r="Q1193" s="90">
        <f>Таблица_основная[[#This Row],[Первая строка массива]]+43</f>
        <v>749</v>
      </c>
    </row>
    <row r="1194" spans="1:17" ht="15.75" x14ac:dyDescent="0.25">
      <c r="A1194" s="90">
        <v>472</v>
      </c>
      <c r="B1194" s="90">
        <v>1193</v>
      </c>
      <c r="C1194" s="53" t="s">
        <v>31</v>
      </c>
      <c r="D1194" s="91" t="s">
        <v>161</v>
      </c>
      <c r="E1194" s="55">
        <v>44562</v>
      </c>
      <c r="F1194" s="95">
        <v>0.2</v>
      </c>
      <c r="G1194" s="90">
        <v>4</v>
      </c>
      <c r="H1194" s="63" t="s">
        <v>97</v>
      </c>
      <c r="I1194" s="93">
        <v>0.2</v>
      </c>
      <c r="J1194" s="63" t="s">
        <v>103</v>
      </c>
      <c r="K1194" s="67" t="s">
        <v>178</v>
      </c>
      <c r="L1194" s="155">
        <v>31</v>
      </c>
      <c r="M11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194" s="89" t="str">
        <f>CONCATENATE("F","$",Таблица_основная[[#This Row],[Первая строка массива]])</f>
        <v>F$442</v>
      </c>
      <c r="O119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194" s="90">
        <v>442</v>
      </c>
      <c r="Q1194" s="90">
        <f>Таблица_основная[[#This Row],[Первая строка массива]]+43</f>
        <v>485</v>
      </c>
    </row>
    <row r="1195" spans="1:17" ht="15.75" x14ac:dyDescent="0.25">
      <c r="A1195" s="90">
        <v>516</v>
      </c>
      <c r="B1195" s="90">
        <v>1194</v>
      </c>
      <c r="C1195" s="53" t="s">
        <v>31</v>
      </c>
      <c r="D1195" s="91" t="s">
        <v>94</v>
      </c>
      <c r="E1195" s="55">
        <v>44562</v>
      </c>
      <c r="F1195" s="95">
        <v>1.3</v>
      </c>
      <c r="G1195" s="90">
        <v>5</v>
      </c>
      <c r="H1195" s="63" t="s">
        <v>97</v>
      </c>
      <c r="I1195" s="95">
        <v>0.6</v>
      </c>
      <c r="J1195" s="63" t="s">
        <v>103</v>
      </c>
      <c r="K1195" s="67">
        <v>0.2</v>
      </c>
      <c r="L1195" s="155">
        <v>31</v>
      </c>
      <c r="M11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195" s="89" t="str">
        <f>CONCATENATE("F","$",Таблица_основная[[#This Row],[Первая строка массива]])</f>
        <v>F$486</v>
      </c>
      <c r="O119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195" s="90">
        <v>486</v>
      </c>
      <c r="Q1195" s="90">
        <f>Таблица_основная[[#This Row],[Первая строка массива]]+43</f>
        <v>529</v>
      </c>
    </row>
    <row r="1196" spans="1:17" ht="15.75" x14ac:dyDescent="0.25">
      <c r="A1196" s="90">
        <v>384</v>
      </c>
      <c r="B1196" s="90">
        <v>1195</v>
      </c>
      <c r="C1196" s="53" t="s">
        <v>31</v>
      </c>
      <c r="D1196" s="59" t="s">
        <v>162</v>
      </c>
      <c r="E1196" s="55">
        <v>44562</v>
      </c>
      <c r="F1196" s="146">
        <v>1.1000000000000001</v>
      </c>
      <c r="G1196" s="59">
        <v>18</v>
      </c>
      <c r="H1196" s="63" t="s">
        <v>97</v>
      </c>
      <c r="I1196" s="59">
        <v>1.9</v>
      </c>
      <c r="J1196" s="63" t="s">
        <v>103</v>
      </c>
      <c r="K1196" s="67">
        <v>1.5</v>
      </c>
      <c r="L1196" s="155">
        <v>31</v>
      </c>
      <c r="M11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6" s="89" t="str">
        <f>CONCATENATE("F","$",Таблица_основная[[#This Row],[Первая строка массива]])</f>
        <v>F$354</v>
      </c>
      <c r="O119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196" s="90">
        <v>354</v>
      </c>
      <c r="Q1196" s="90">
        <f>Таблица_основная[[#This Row],[Первая строка массива]]+43</f>
        <v>397</v>
      </c>
    </row>
    <row r="1197" spans="1:17" ht="15.75" x14ac:dyDescent="0.25">
      <c r="A1197" s="90">
        <v>120</v>
      </c>
      <c r="B1197" s="90">
        <v>1196</v>
      </c>
      <c r="C1197" s="53" t="s">
        <v>31</v>
      </c>
      <c r="D1197" s="59" t="s">
        <v>83</v>
      </c>
      <c r="E1197" s="55">
        <v>44562</v>
      </c>
      <c r="F1197" s="92">
        <v>0</v>
      </c>
      <c r="G1197" s="96">
        <v>6</v>
      </c>
      <c r="H1197" s="63" t="s">
        <v>97</v>
      </c>
      <c r="I1197" s="92">
        <v>1.1000000000000001</v>
      </c>
      <c r="J1197" s="63" t="s">
        <v>103</v>
      </c>
      <c r="K1197" s="67">
        <v>30.3</v>
      </c>
      <c r="L1197" s="155">
        <v>31</v>
      </c>
      <c r="M11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197" s="89" t="str">
        <f>CONCATENATE("F","$",Таблица_основная[[#This Row],[Первая строка массива]])</f>
        <v>F$90</v>
      </c>
      <c r="O119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197" s="90">
        <v>90</v>
      </c>
      <c r="Q1197" s="90">
        <f>Таблица_основная[[#This Row],[Первая строка массива]]+43</f>
        <v>133</v>
      </c>
    </row>
    <row r="1198" spans="1:17" ht="15.75" x14ac:dyDescent="0.25">
      <c r="A1198" s="90">
        <v>208</v>
      </c>
      <c r="B1198" s="90">
        <v>1197</v>
      </c>
      <c r="C1198" s="53" t="s">
        <v>31</v>
      </c>
      <c r="D1198" s="59" t="s">
        <v>163</v>
      </c>
      <c r="E1198" s="55">
        <v>44562</v>
      </c>
      <c r="F1198" s="94">
        <v>100</v>
      </c>
      <c r="G1198" s="96">
        <v>1</v>
      </c>
      <c r="H1198" s="63" t="s">
        <v>97</v>
      </c>
      <c r="I1198" s="94">
        <v>99.2</v>
      </c>
      <c r="J1198" s="63" t="s">
        <v>103</v>
      </c>
      <c r="K1198" s="67" t="s">
        <v>178</v>
      </c>
      <c r="L1198" s="155">
        <v>31</v>
      </c>
      <c r="M11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198" s="89" t="str">
        <f>CONCATENATE("F","$",Таблица_основная[[#This Row],[Первая строка массива]])</f>
        <v>F$178</v>
      </c>
      <c r="O119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198" s="90">
        <v>178</v>
      </c>
      <c r="Q1198" s="90">
        <f>Таблица_основная[[#This Row],[Первая строка массива]]+43</f>
        <v>221</v>
      </c>
    </row>
    <row r="1199" spans="1:17" ht="15.75" x14ac:dyDescent="0.25">
      <c r="A1199" s="90">
        <v>1088</v>
      </c>
      <c r="B1199" s="90">
        <v>1198</v>
      </c>
      <c r="C1199" s="53" t="s">
        <v>31</v>
      </c>
      <c r="D1199" s="54" t="s">
        <v>155</v>
      </c>
      <c r="E1199" s="55">
        <v>44927</v>
      </c>
      <c r="F1199" s="59">
        <v>17</v>
      </c>
      <c r="G1199" s="59">
        <v>15</v>
      </c>
      <c r="H1199" s="63" t="s">
        <v>98</v>
      </c>
      <c r="I1199" s="59">
        <v>24</v>
      </c>
      <c r="J1199" s="63" t="s">
        <v>104</v>
      </c>
      <c r="K1199" s="69">
        <v>209.5</v>
      </c>
      <c r="L1199" s="154">
        <v>27</v>
      </c>
      <c r="M119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199" s="89" t="str">
        <f>CONCATENATE("F","$",Таблица_основная[[#This Row],[Первая строка массива]])</f>
        <v>F$1058</v>
      </c>
      <c r="O119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199" s="90">
        <v>1058</v>
      </c>
      <c r="Q1199" s="90">
        <f>Таблица_основная[[#This Row],[Первая строка массива]]+43</f>
        <v>1101</v>
      </c>
    </row>
    <row r="1200" spans="1:17" ht="15.75" x14ac:dyDescent="0.25">
      <c r="A1200" s="90">
        <v>1616</v>
      </c>
      <c r="B1200" s="90">
        <v>1199</v>
      </c>
      <c r="C1200" s="53" t="s">
        <v>31</v>
      </c>
      <c r="D1200" s="54" t="s">
        <v>164</v>
      </c>
      <c r="E1200" s="55">
        <v>44927</v>
      </c>
      <c r="F1200" s="59">
        <v>61475.000000000007</v>
      </c>
      <c r="G1200" s="59">
        <v>32</v>
      </c>
      <c r="H1200" s="63" t="s">
        <v>98</v>
      </c>
      <c r="I1200" s="59">
        <v>131655.9</v>
      </c>
      <c r="J1200" s="63" t="s">
        <v>104</v>
      </c>
      <c r="K1200" s="71">
        <v>1645476.7</v>
      </c>
      <c r="L1200" s="155">
        <v>27</v>
      </c>
      <c r="M120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0" s="89" t="str">
        <f>CONCATENATE("F","$",Таблица_основная[[#This Row],[Первая строка массива]])</f>
        <v>F$1586</v>
      </c>
      <c r="O120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200" s="90">
        <v>1586</v>
      </c>
      <c r="Q1200" s="90">
        <f>Таблица_основная[[#This Row],[Первая строка массива]]+43</f>
        <v>1629</v>
      </c>
    </row>
    <row r="1201" spans="1:17" ht="15.75" x14ac:dyDescent="0.25">
      <c r="A1201" s="90">
        <v>1132</v>
      </c>
      <c r="B1201" s="90">
        <v>1200</v>
      </c>
      <c r="C1201" s="53" t="s">
        <v>31</v>
      </c>
      <c r="D1201" s="54" t="s">
        <v>156</v>
      </c>
      <c r="E1201" s="55">
        <v>44927</v>
      </c>
      <c r="F1201" s="146">
        <v>0.3</v>
      </c>
      <c r="G1201" s="59">
        <v>2</v>
      </c>
      <c r="H1201" s="63" t="s">
        <v>98</v>
      </c>
      <c r="I1201" s="146">
        <v>0.2</v>
      </c>
      <c r="J1201" s="63" t="s">
        <v>104</v>
      </c>
      <c r="K1201" s="66">
        <v>1E-3</v>
      </c>
      <c r="L1201" s="154">
        <v>27</v>
      </c>
      <c r="M120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201" s="89" t="str">
        <f>CONCATENATE("F","$",Таблица_основная[[#This Row],[Первая строка массива]])</f>
        <v>F$1102</v>
      </c>
      <c r="O120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201" s="90">
        <v>1102</v>
      </c>
      <c r="Q1201" s="90">
        <f>Таблица_основная[[#This Row],[Первая строка массива]]+43</f>
        <v>1145</v>
      </c>
    </row>
    <row r="1202" spans="1:17" ht="15.75" x14ac:dyDescent="0.25">
      <c r="A1202" s="90">
        <v>868</v>
      </c>
      <c r="B1202" s="90">
        <v>1201</v>
      </c>
      <c r="C1202" s="53" t="s">
        <v>31</v>
      </c>
      <c r="D1202" s="54" t="s">
        <v>165</v>
      </c>
      <c r="E1202" s="55">
        <v>44927</v>
      </c>
      <c r="F1202" s="59">
        <v>57</v>
      </c>
      <c r="G1202" s="59">
        <v>25</v>
      </c>
      <c r="H1202" s="63" t="s">
        <v>98</v>
      </c>
      <c r="I1202" s="59">
        <v>147.19999999999999</v>
      </c>
      <c r="J1202" s="63" t="s">
        <v>104</v>
      </c>
      <c r="K1202" s="70">
        <v>2015</v>
      </c>
      <c r="L1202" s="154">
        <v>27</v>
      </c>
      <c r="M120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2" s="89" t="str">
        <f>CONCATENATE("F","$",Таблица_основная[[#This Row],[Первая строка массива]])</f>
        <v>F$838</v>
      </c>
      <c r="O120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202" s="90">
        <v>838</v>
      </c>
      <c r="Q1202" s="90">
        <f>Таблица_основная[[#This Row],[Первая строка массива]]+43</f>
        <v>881</v>
      </c>
    </row>
    <row r="1203" spans="1:17" ht="15.75" x14ac:dyDescent="0.25">
      <c r="A1203" s="90">
        <v>1660</v>
      </c>
      <c r="B1203" s="90">
        <v>1202</v>
      </c>
      <c r="C1203" s="53" t="s">
        <v>31</v>
      </c>
      <c r="D1203" s="54" t="s">
        <v>166</v>
      </c>
      <c r="E1203" s="55">
        <v>44927</v>
      </c>
      <c r="F1203" s="59">
        <v>975</v>
      </c>
      <c r="G1203" s="59">
        <v>30</v>
      </c>
      <c r="H1203" s="63" t="s">
        <v>98</v>
      </c>
      <c r="I1203" s="59">
        <v>4235.8999999999996</v>
      </c>
      <c r="J1203" s="63" t="s">
        <v>104</v>
      </c>
      <c r="K1203" s="70">
        <v>45809.4</v>
      </c>
      <c r="L1203" s="154">
        <v>27</v>
      </c>
      <c r="M120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3" s="89" t="str">
        <f>CONCATENATE("F","$",Таблица_основная[[#This Row],[Первая строка массива]])</f>
        <v>F$1630</v>
      </c>
      <c r="O120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203" s="90">
        <v>1630</v>
      </c>
      <c r="Q1203" s="90">
        <f>Таблица_основная[[#This Row],[Первая строка массива]]+43</f>
        <v>1673</v>
      </c>
    </row>
    <row r="1204" spans="1:17" ht="15.75" x14ac:dyDescent="0.25">
      <c r="A1204" s="90">
        <v>912</v>
      </c>
      <c r="B1204" s="90">
        <v>1203</v>
      </c>
      <c r="C1204" s="53" t="s">
        <v>31</v>
      </c>
      <c r="D1204" s="54" t="s">
        <v>157</v>
      </c>
      <c r="E1204" s="55">
        <v>44927</v>
      </c>
      <c r="F1204" s="59">
        <v>1049</v>
      </c>
      <c r="G1204" s="59">
        <v>30</v>
      </c>
      <c r="H1204" s="63" t="s">
        <v>98</v>
      </c>
      <c r="I1204" s="59">
        <v>4407.1000000000004</v>
      </c>
      <c r="J1204" s="63" t="s">
        <v>104</v>
      </c>
      <c r="K1204" s="67">
        <v>48033.8</v>
      </c>
      <c r="L1204" s="155">
        <v>27</v>
      </c>
      <c r="M12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4" s="89" t="str">
        <f>CONCATENATE("F","$",Таблица_основная[[#This Row],[Первая строка массива]])</f>
        <v>F$882</v>
      </c>
      <c r="O120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204" s="90">
        <v>882</v>
      </c>
      <c r="Q1204" s="90">
        <f>Таблица_основная[[#This Row],[Первая строка массива]]+43</f>
        <v>925</v>
      </c>
    </row>
    <row r="1205" spans="1:17" ht="15.75" x14ac:dyDescent="0.25">
      <c r="A1205" s="90">
        <v>1264</v>
      </c>
      <c r="B1205" s="90">
        <v>1204</v>
      </c>
      <c r="C1205" s="53" t="s">
        <v>31</v>
      </c>
      <c r="D1205" s="54" t="s">
        <v>71</v>
      </c>
      <c r="E1205" s="55">
        <v>44927</v>
      </c>
      <c r="F1205" s="146">
        <v>17.100000000000001</v>
      </c>
      <c r="G1205" s="59">
        <v>26</v>
      </c>
      <c r="H1205" s="63" t="s">
        <v>98</v>
      </c>
      <c r="I1205" s="146">
        <v>33.5</v>
      </c>
      <c r="J1205" s="63" t="s">
        <v>104</v>
      </c>
      <c r="K1205" s="67">
        <v>29.2</v>
      </c>
      <c r="L1205" s="155">
        <v>27</v>
      </c>
      <c r="M12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5" s="89" t="str">
        <f>CONCATENATE("F","$",Таблица_основная[[#This Row],[Первая строка массива]])</f>
        <v>F$1234</v>
      </c>
      <c r="O120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205" s="90">
        <v>1234</v>
      </c>
      <c r="Q1205" s="90">
        <f>Таблица_основная[[#This Row],[Первая строка массива]]+43</f>
        <v>1277</v>
      </c>
    </row>
    <row r="1206" spans="1:17" ht="15.75" x14ac:dyDescent="0.25">
      <c r="A1206" s="90">
        <v>1176</v>
      </c>
      <c r="B1206" s="90">
        <v>1205</v>
      </c>
      <c r="C1206" s="53" t="s">
        <v>31</v>
      </c>
      <c r="D1206" s="54" t="s">
        <v>158</v>
      </c>
      <c r="E1206" s="55">
        <v>44927</v>
      </c>
      <c r="F1206" s="59">
        <v>71</v>
      </c>
      <c r="G1206" s="59">
        <v>34</v>
      </c>
      <c r="H1206" s="63" t="s">
        <v>98</v>
      </c>
      <c r="I1206" s="59">
        <v>183.4</v>
      </c>
      <c r="J1206" s="63" t="s">
        <v>104</v>
      </c>
      <c r="K1206" s="67">
        <v>2563.9</v>
      </c>
      <c r="L1206" s="155">
        <v>27</v>
      </c>
      <c r="M12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6" s="89" t="str">
        <f>CONCATENATE("F","$",Таблица_основная[[#This Row],[Первая строка массива]])</f>
        <v>F$1146</v>
      </c>
      <c r="O120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206" s="90">
        <v>1146</v>
      </c>
      <c r="Q1206" s="90">
        <f>Таблица_основная[[#This Row],[Первая строка массива]]+43</f>
        <v>1189</v>
      </c>
    </row>
    <row r="1207" spans="1:17" ht="15.75" x14ac:dyDescent="0.25">
      <c r="A1207" s="90">
        <v>1000</v>
      </c>
      <c r="B1207" s="90">
        <v>1206</v>
      </c>
      <c r="C1207" s="53" t="s">
        <v>31</v>
      </c>
      <c r="D1207" s="144" t="s">
        <v>85</v>
      </c>
      <c r="E1207" s="55">
        <v>44927</v>
      </c>
      <c r="F1207" s="93">
        <v>0.86</v>
      </c>
      <c r="G1207" s="90">
        <v>1</v>
      </c>
      <c r="H1207" s="63" t="s">
        <v>98</v>
      </c>
      <c r="I1207" s="137">
        <v>0</v>
      </c>
      <c r="J1207" s="63" t="s">
        <v>104</v>
      </c>
      <c r="K1207" s="140" t="s">
        <v>178</v>
      </c>
      <c r="L1207" s="156">
        <v>27</v>
      </c>
      <c r="M12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7" s="89" t="str">
        <f>CONCATENATE("F","$",Таблица_основная[[#This Row],[Первая строка массива]])</f>
        <v>F$970</v>
      </c>
      <c r="O120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207" s="90">
        <v>970</v>
      </c>
      <c r="Q1207" s="90">
        <f>Таблица_основная[[#This Row],[Первая строка массива]]+43</f>
        <v>1013</v>
      </c>
    </row>
    <row r="1208" spans="1:17" ht="15.75" x14ac:dyDescent="0.25">
      <c r="A1208" s="90">
        <v>1396</v>
      </c>
      <c r="B1208" s="90">
        <v>1207</v>
      </c>
      <c r="C1208" s="53" t="s">
        <v>31</v>
      </c>
      <c r="D1208" s="144" t="s">
        <v>86</v>
      </c>
      <c r="E1208" s="55">
        <v>44927</v>
      </c>
      <c r="F1208" s="93">
        <v>26</v>
      </c>
      <c r="G1208" s="90">
        <v>12</v>
      </c>
      <c r="H1208" s="63" t="s">
        <v>98</v>
      </c>
      <c r="I1208" s="93">
        <v>28.3</v>
      </c>
      <c r="J1208" s="63" t="s">
        <v>104</v>
      </c>
      <c r="K1208" s="67" t="s">
        <v>178</v>
      </c>
      <c r="L1208" s="155">
        <v>27</v>
      </c>
      <c r="M12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8" s="89" t="str">
        <f>CONCATENATE("F","$",Таблица_основная[[#This Row],[Первая строка массива]])</f>
        <v>F$1366</v>
      </c>
      <c r="O120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208" s="90">
        <v>1366</v>
      </c>
      <c r="Q1208" s="90">
        <f>Таблица_основная[[#This Row],[Первая строка массива]]+43</f>
        <v>1409</v>
      </c>
    </row>
    <row r="1209" spans="1:17" ht="15.75" x14ac:dyDescent="0.25">
      <c r="A1209" s="90">
        <v>1440</v>
      </c>
      <c r="B1209" s="90">
        <v>1208</v>
      </c>
      <c r="C1209" s="53" t="s">
        <v>31</v>
      </c>
      <c r="D1209" s="144" t="s">
        <v>159</v>
      </c>
      <c r="E1209" s="55">
        <v>44927</v>
      </c>
      <c r="F1209" s="58">
        <v>26</v>
      </c>
      <c r="G1209" s="90">
        <v>12</v>
      </c>
      <c r="H1209" s="63" t="s">
        <v>98</v>
      </c>
      <c r="I1209" s="58">
        <v>39.1</v>
      </c>
      <c r="J1209" s="63" t="s">
        <v>104</v>
      </c>
      <c r="K1209" s="67" t="s">
        <v>178</v>
      </c>
      <c r="L1209" s="155">
        <v>27</v>
      </c>
      <c r="M12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09" s="89" t="str">
        <f>CONCATENATE("F","$",Таблица_основная[[#This Row],[Первая строка массива]])</f>
        <v>F$1410</v>
      </c>
      <c r="O120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209" s="90">
        <v>1410</v>
      </c>
      <c r="Q1209" s="90">
        <f>Таблица_основная[[#This Row],[Первая строка массива]]+43</f>
        <v>1453</v>
      </c>
    </row>
    <row r="1210" spans="1:17" ht="15.75" x14ac:dyDescent="0.25">
      <c r="A1210" s="90">
        <v>1528</v>
      </c>
      <c r="B1210" s="90">
        <v>1209</v>
      </c>
      <c r="C1210" s="53" t="s">
        <v>31</v>
      </c>
      <c r="D1210" s="144" t="s">
        <v>89</v>
      </c>
      <c r="E1210" s="55">
        <v>44927</v>
      </c>
      <c r="F1210" s="93">
        <v>35</v>
      </c>
      <c r="G1210" s="90">
        <v>18</v>
      </c>
      <c r="H1210" s="63" t="s">
        <v>98</v>
      </c>
      <c r="I1210" s="93">
        <v>43.2</v>
      </c>
      <c r="J1210" s="63" t="s">
        <v>104</v>
      </c>
      <c r="K1210" s="67">
        <v>39.299999999999997</v>
      </c>
      <c r="L1210" s="155">
        <v>27</v>
      </c>
      <c r="M12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0" s="89" t="str">
        <f>CONCATENATE("F","$",Таблица_основная[[#This Row],[Первая строка массива]])</f>
        <v>F$1498</v>
      </c>
      <c r="O121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210" s="90">
        <v>1498</v>
      </c>
      <c r="Q1210" s="90">
        <f>Таблица_основная[[#This Row],[Первая строка массива]]+43</f>
        <v>1541</v>
      </c>
    </row>
    <row r="1211" spans="1:17" ht="15.75" x14ac:dyDescent="0.25">
      <c r="A1211" s="90">
        <v>1484</v>
      </c>
      <c r="B1211" s="90">
        <v>1210</v>
      </c>
      <c r="C1211" s="53" t="s">
        <v>31</v>
      </c>
      <c r="D1211" s="144" t="s">
        <v>90</v>
      </c>
      <c r="E1211" s="55">
        <v>44927</v>
      </c>
      <c r="F1211" s="93">
        <v>0</v>
      </c>
      <c r="G1211" s="90">
        <v>8</v>
      </c>
      <c r="H1211" s="63" t="s">
        <v>98</v>
      </c>
      <c r="I1211" s="93">
        <v>2.2000000000000002</v>
      </c>
      <c r="J1211" s="63" t="s">
        <v>104</v>
      </c>
      <c r="K1211" s="67">
        <v>31.5</v>
      </c>
      <c r="L1211" s="155">
        <v>27</v>
      </c>
      <c r="M12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11" s="89" t="str">
        <f>CONCATENATE("F","$",Таблица_основная[[#This Row],[Первая строка массива]])</f>
        <v>F$1454</v>
      </c>
      <c r="O121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211" s="90">
        <v>1454</v>
      </c>
      <c r="Q1211" s="90">
        <f>Таблица_основная[[#This Row],[Первая строка массива]]+43</f>
        <v>1497</v>
      </c>
    </row>
    <row r="1212" spans="1:17" ht="15.75" x14ac:dyDescent="0.25">
      <c r="A1212" s="90">
        <v>1572</v>
      </c>
      <c r="B1212" s="90">
        <v>1211</v>
      </c>
      <c r="C1212" s="53" t="s">
        <v>31</v>
      </c>
      <c r="D1212" s="144" t="s">
        <v>160</v>
      </c>
      <c r="E1212" s="55">
        <v>44927</v>
      </c>
      <c r="F1212" s="150">
        <v>0.5</v>
      </c>
      <c r="G1212" s="90">
        <v>5</v>
      </c>
      <c r="H1212" s="63" t="s">
        <v>98</v>
      </c>
      <c r="I1212" s="150">
        <v>0</v>
      </c>
      <c r="J1212" s="63" t="s">
        <v>104</v>
      </c>
      <c r="K1212" s="140" t="s">
        <v>178</v>
      </c>
      <c r="L1212" s="156">
        <v>27</v>
      </c>
      <c r="M12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2" s="89" t="str">
        <f>CONCATENATE("F","$",Таблица_основная[[#This Row],[Первая строка массива]])</f>
        <v>F$1542</v>
      </c>
      <c r="O121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212" s="90">
        <v>1542</v>
      </c>
      <c r="Q1212" s="90">
        <f>Таблица_основная[[#This Row],[Первая строка массива]]+43</f>
        <v>1585</v>
      </c>
    </row>
    <row r="1213" spans="1:17" ht="15.75" x14ac:dyDescent="0.25">
      <c r="A1213" s="90">
        <v>1308</v>
      </c>
      <c r="B1213" s="90">
        <v>1212</v>
      </c>
      <c r="C1213" s="53" t="s">
        <v>31</v>
      </c>
      <c r="D1213" s="144" t="s">
        <v>161</v>
      </c>
      <c r="E1213" s="55">
        <v>44927</v>
      </c>
      <c r="F1213" s="148">
        <v>0.4</v>
      </c>
      <c r="G1213" s="90">
        <v>2</v>
      </c>
      <c r="H1213" s="63" t="s">
        <v>98</v>
      </c>
      <c r="I1213" s="148">
        <v>0.2</v>
      </c>
      <c r="J1213" s="63" t="s">
        <v>104</v>
      </c>
      <c r="K1213" s="67" t="s">
        <v>178</v>
      </c>
      <c r="L1213" s="155">
        <v>27</v>
      </c>
      <c r="M121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13" s="89" t="str">
        <f>CONCATENATE("F","$",Таблица_основная[[#This Row],[Первая строка массива]])</f>
        <v>F$1278</v>
      </c>
      <c r="O121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213" s="90">
        <v>1278</v>
      </c>
      <c r="Q1213" s="90">
        <f>Таблица_основная[[#This Row],[Первая строка массива]]+43</f>
        <v>1321</v>
      </c>
    </row>
    <row r="1214" spans="1:17" ht="15.75" x14ac:dyDescent="0.25">
      <c r="A1214" s="90">
        <v>1352</v>
      </c>
      <c r="B1214" s="90">
        <v>1213</v>
      </c>
      <c r="C1214" s="53" t="s">
        <v>31</v>
      </c>
      <c r="D1214" s="144" t="s">
        <v>94</v>
      </c>
      <c r="E1214" s="55">
        <v>44927</v>
      </c>
      <c r="F1214" s="148">
        <v>0.6</v>
      </c>
      <c r="G1214" s="90">
        <v>1</v>
      </c>
      <c r="H1214" s="63" t="s">
        <v>98</v>
      </c>
      <c r="I1214" s="148">
        <v>0.5</v>
      </c>
      <c r="J1214" s="63" t="s">
        <v>104</v>
      </c>
      <c r="K1214" s="67">
        <v>0.2</v>
      </c>
      <c r="L1214" s="155">
        <v>27</v>
      </c>
      <c r="M121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214" s="89" t="str">
        <f>CONCATENATE("F","$",Таблица_основная[[#This Row],[Первая строка массива]])</f>
        <v>F$1322</v>
      </c>
      <c r="O121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214" s="90">
        <v>1322</v>
      </c>
      <c r="Q1214" s="90">
        <f>Таблица_основная[[#This Row],[Первая строка массива]]+43</f>
        <v>1365</v>
      </c>
    </row>
    <row r="1215" spans="1:17" ht="15.75" x14ac:dyDescent="0.25">
      <c r="A1215" s="90">
        <v>1220</v>
      </c>
      <c r="B1215" s="90">
        <v>1214</v>
      </c>
      <c r="C1215" s="53" t="s">
        <v>31</v>
      </c>
      <c r="D1215" s="54" t="s">
        <v>162</v>
      </c>
      <c r="E1215" s="55">
        <v>44927</v>
      </c>
      <c r="F1215" s="56">
        <v>1.2</v>
      </c>
      <c r="G1215" s="59">
        <v>10</v>
      </c>
      <c r="H1215" s="63" t="s">
        <v>98</v>
      </c>
      <c r="I1215" s="56">
        <v>1.4</v>
      </c>
      <c r="J1215" s="63" t="s">
        <v>104</v>
      </c>
      <c r="K1215" s="67">
        <v>1.6</v>
      </c>
      <c r="L1215" s="155">
        <v>27</v>
      </c>
      <c r="M12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215" s="89" t="str">
        <f>CONCATENATE("F","$",Таблица_основная[[#This Row],[Первая строка массива]])</f>
        <v>F$1190</v>
      </c>
      <c r="O121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215" s="90">
        <v>1190</v>
      </c>
      <c r="Q1215" s="90">
        <f>Таблица_основная[[#This Row],[Первая строка массива]]+43</f>
        <v>1233</v>
      </c>
    </row>
    <row r="1216" spans="1:17" ht="15.75" x14ac:dyDescent="0.25">
      <c r="A1216" s="90">
        <v>956</v>
      </c>
      <c r="B1216" s="90">
        <v>1215</v>
      </c>
      <c r="C1216" s="53" t="s">
        <v>31</v>
      </c>
      <c r="D1216" s="54" t="s">
        <v>83</v>
      </c>
      <c r="E1216" s="55">
        <v>44927</v>
      </c>
      <c r="F1216" s="149">
        <v>0</v>
      </c>
      <c r="G1216" s="96">
        <v>6</v>
      </c>
      <c r="H1216" s="63" t="s">
        <v>98</v>
      </c>
      <c r="I1216" s="149">
        <v>1.1000000000000001</v>
      </c>
      <c r="J1216" s="63" t="s">
        <v>104</v>
      </c>
      <c r="K1216" s="67">
        <v>32.1</v>
      </c>
      <c r="L1216" s="155">
        <v>27</v>
      </c>
      <c r="M12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216" s="89" t="str">
        <f>CONCATENATE("F","$",Таблица_основная[[#This Row],[Первая строка массива]])</f>
        <v>F$926</v>
      </c>
      <c r="O121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216" s="90">
        <v>926</v>
      </c>
      <c r="Q1216" s="90">
        <f>Таблица_основная[[#This Row],[Первая строка массива]]+43</f>
        <v>969</v>
      </c>
    </row>
    <row r="1217" spans="1:17" ht="15.75" x14ac:dyDescent="0.25">
      <c r="A1217" s="90">
        <v>1044</v>
      </c>
      <c r="B1217" s="90">
        <v>1216</v>
      </c>
      <c r="C1217" s="53" t="s">
        <v>31</v>
      </c>
      <c r="D1217" s="54" t="s">
        <v>163</v>
      </c>
      <c r="E1217" s="55">
        <v>44927</v>
      </c>
      <c r="F1217" s="151">
        <v>100</v>
      </c>
      <c r="G1217" s="96">
        <v>1</v>
      </c>
      <c r="H1217" s="63" t="s">
        <v>98</v>
      </c>
      <c r="I1217" s="151">
        <v>99.5</v>
      </c>
      <c r="J1217" s="63" t="s">
        <v>104</v>
      </c>
      <c r="K1217" s="67" t="s">
        <v>178</v>
      </c>
      <c r="L1217" s="155">
        <v>27</v>
      </c>
      <c r="M121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217" s="89" t="str">
        <f>CONCATENATE("F","$",Таблица_основная[[#This Row],[Первая строка массива]])</f>
        <v>F$1014</v>
      </c>
      <c r="O121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217" s="90">
        <v>1014</v>
      </c>
      <c r="Q1217" s="90">
        <f>Таблица_основная[[#This Row],[Первая строка массива]]+43</f>
        <v>1057</v>
      </c>
    </row>
    <row r="1218" spans="1:17" ht="15.75" x14ac:dyDescent="0.25">
      <c r="A1218" s="90">
        <v>253</v>
      </c>
      <c r="B1218" s="90">
        <v>1217</v>
      </c>
      <c r="C1218" s="53" t="s">
        <v>32</v>
      </c>
      <c r="D1218" s="54" t="s">
        <v>155</v>
      </c>
      <c r="E1218" s="55">
        <v>44562</v>
      </c>
      <c r="F1218" s="56">
        <v>9</v>
      </c>
      <c r="G1218" s="59">
        <v>23</v>
      </c>
      <c r="H1218" s="63" t="s">
        <v>97</v>
      </c>
      <c r="I1218" s="56">
        <v>24.3</v>
      </c>
      <c r="J1218" s="63" t="s">
        <v>103</v>
      </c>
      <c r="K1218" s="72">
        <v>235.1</v>
      </c>
      <c r="L1218" s="154">
        <v>36</v>
      </c>
      <c r="M121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8" s="89" t="str">
        <f>CONCATENATE("F","$",Таблица_основная[[#This Row],[Первая строка массива]])</f>
        <v>F$222</v>
      </c>
      <c r="O121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218" s="90">
        <v>222</v>
      </c>
      <c r="Q1218" s="90">
        <f>Таблица_основная[[#This Row],[Первая строка массива]]+43</f>
        <v>265</v>
      </c>
    </row>
    <row r="1219" spans="1:17" ht="15.75" x14ac:dyDescent="0.25">
      <c r="A1219" s="90">
        <v>781</v>
      </c>
      <c r="B1219" s="90">
        <v>1218</v>
      </c>
      <c r="C1219" s="53" t="s">
        <v>32</v>
      </c>
      <c r="D1219" s="54" t="s">
        <v>164</v>
      </c>
      <c r="E1219" s="55">
        <v>44562</v>
      </c>
      <c r="F1219" s="56">
        <v>56045.999999999993</v>
      </c>
      <c r="G1219" s="59">
        <v>34</v>
      </c>
      <c r="H1219" s="63" t="s">
        <v>97</v>
      </c>
      <c r="I1219" s="56">
        <v>116149</v>
      </c>
      <c r="J1219" s="63" t="s">
        <v>103</v>
      </c>
      <c r="K1219" s="73">
        <v>1712442.1</v>
      </c>
      <c r="L1219" s="154">
        <v>36</v>
      </c>
      <c r="M121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19" s="89" t="str">
        <f>CONCATENATE("F","$",Таблица_основная[[#This Row],[Первая строка массива]])</f>
        <v>F$750</v>
      </c>
      <c r="O121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219" s="90">
        <v>750</v>
      </c>
      <c r="Q1219" s="90">
        <f>Таблица_основная[[#This Row],[Первая строка массива]]+43</f>
        <v>793</v>
      </c>
    </row>
    <row r="1220" spans="1:17" ht="15.75" x14ac:dyDescent="0.25">
      <c r="A1220" s="90">
        <v>297</v>
      </c>
      <c r="B1220" s="90">
        <v>1219</v>
      </c>
      <c r="C1220" s="53" t="s">
        <v>32</v>
      </c>
      <c r="D1220" s="59" t="s">
        <v>156</v>
      </c>
      <c r="E1220" s="55">
        <v>44562</v>
      </c>
      <c r="F1220" s="146">
        <v>0.2</v>
      </c>
      <c r="G1220" s="59">
        <v>3</v>
      </c>
      <c r="H1220" s="63" t="s">
        <v>97</v>
      </c>
      <c r="I1220" s="146">
        <v>0.2</v>
      </c>
      <c r="J1220" s="63" t="s">
        <v>103</v>
      </c>
      <c r="K1220" s="67">
        <v>2E-3</v>
      </c>
      <c r="L1220" s="155">
        <v>36</v>
      </c>
      <c r="M12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20" s="89" t="str">
        <f>CONCATENATE("F","$",Таблица_основная[[#This Row],[Первая строка массива]])</f>
        <v>F$266</v>
      </c>
      <c r="O122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220" s="90">
        <v>266</v>
      </c>
      <c r="Q1220" s="90">
        <f>Таблица_основная[[#This Row],[Первая строка массива]]+43</f>
        <v>309</v>
      </c>
    </row>
    <row r="1221" spans="1:17" ht="15.75" x14ac:dyDescent="0.25">
      <c r="A1221" s="90">
        <v>33</v>
      </c>
      <c r="B1221" s="90">
        <v>1220</v>
      </c>
      <c r="C1221" s="53" t="s">
        <v>32</v>
      </c>
      <c r="D1221" s="59" t="s">
        <v>165</v>
      </c>
      <c r="E1221" s="55">
        <v>44562</v>
      </c>
      <c r="F1221" s="59">
        <v>52</v>
      </c>
      <c r="G1221" s="59">
        <v>31</v>
      </c>
      <c r="H1221" s="63" t="s">
        <v>97</v>
      </c>
      <c r="I1221" s="59">
        <v>154.69999999999999</v>
      </c>
      <c r="J1221" s="63" t="s">
        <v>103</v>
      </c>
      <c r="K1221" s="74">
        <v>2237.9</v>
      </c>
      <c r="L1221" s="154">
        <v>36</v>
      </c>
      <c r="M122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1" s="89" t="str">
        <f>CONCATENATE("F","$",Таблица_основная[[#This Row],[Первая строка массива]])</f>
        <v>F$2</v>
      </c>
      <c r="O122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221" s="90">
        <v>2</v>
      </c>
      <c r="Q1221" s="90">
        <f>Таблица_основная[[#This Row],[Первая строка массива]]+43</f>
        <v>45</v>
      </c>
    </row>
    <row r="1222" spans="1:17" ht="15.75" x14ac:dyDescent="0.25">
      <c r="A1222" s="90">
        <v>825</v>
      </c>
      <c r="B1222" s="90">
        <v>1221</v>
      </c>
      <c r="C1222" s="53" t="s">
        <v>32</v>
      </c>
      <c r="D1222" s="59" t="s">
        <v>166</v>
      </c>
      <c r="E1222" s="55">
        <v>44562</v>
      </c>
      <c r="F1222" s="59">
        <v>791</v>
      </c>
      <c r="G1222" s="59">
        <v>33</v>
      </c>
      <c r="H1222" s="63" t="s">
        <v>97</v>
      </c>
      <c r="I1222" s="59">
        <v>3901.3</v>
      </c>
      <c r="J1222" s="63" t="s">
        <v>103</v>
      </c>
      <c r="K1222" s="74">
        <v>44096.6</v>
      </c>
      <c r="L1222" s="154">
        <v>36</v>
      </c>
      <c r="M122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2" s="89" t="str">
        <f>CONCATENATE("F","$",Таблица_основная[[#This Row],[Первая строка массива]])</f>
        <v>F$794</v>
      </c>
      <c r="O122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22" s="90">
        <v>794</v>
      </c>
      <c r="Q1222" s="90">
        <f>Таблица_основная[[#This Row],[Первая строка массива]]+43</f>
        <v>837</v>
      </c>
    </row>
    <row r="1223" spans="1:17" ht="15.75" x14ac:dyDescent="0.25">
      <c r="A1223" s="90">
        <v>77</v>
      </c>
      <c r="B1223" s="90">
        <v>1222</v>
      </c>
      <c r="C1223" s="53" t="s">
        <v>32</v>
      </c>
      <c r="D1223" s="59" t="s">
        <v>157</v>
      </c>
      <c r="E1223" s="55">
        <v>44562</v>
      </c>
      <c r="F1223" s="59">
        <v>852</v>
      </c>
      <c r="G1223" s="59">
        <v>33</v>
      </c>
      <c r="H1223" s="63" t="s">
        <v>97</v>
      </c>
      <c r="I1223" s="59">
        <v>4080.4</v>
      </c>
      <c r="J1223" s="63" t="s">
        <v>103</v>
      </c>
      <c r="K1223" s="68">
        <v>46569.599999999999</v>
      </c>
      <c r="L1223" s="155">
        <v>36</v>
      </c>
      <c r="M12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3" s="89" t="str">
        <f>CONCATENATE("F","$",Таблица_основная[[#This Row],[Первая строка массива]])</f>
        <v>F$46</v>
      </c>
      <c r="O122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23" s="90">
        <v>46</v>
      </c>
      <c r="Q1223" s="90">
        <f>Таблица_основная[[#This Row],[Первая строка массива]]+43</f>
        <v>89</v>
      </c>
    </row>
    <row r="1224" spans="1:17" ht="15.75" x14ac:dyDescent="0.25">
      <c r="A1224" s="90">
        <v>429</v>
      </c>
      <c r="B1224" s="90">
        <v>1223</v>
      </c>
      <c r="C1224" s="53" t="s">
        <v>32</v>
      </c>
      <c r="D1224" s="59" t="s">
        <v>71</v>
      </c>
      <c r="E1224" s="55">
        <v>44562</v>
      </c>
      <c r="F1224" s="146">
        <v>15.2</v>
      </c>
      <c r="G1224" s="59">
        <v>27</v>
      </c>
      <c r="H1224" s="63" t="s">
        <v>97</v>
      </c>
      <c r="I1224" s="146">
        <v>35.1</v>
      </c>
      <c r="J1224" s="63" t="s">
        <v>103</v>
      </c>
      <c r="K1224" s="67">
        <v>27.2</v>
      </c>
      <c r="L1224" s="155">
        <v>36</v>
      </c>
      <c r="M12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4" s="89" t="str">
        <f>CONCATENATE("F","$",Таблица_основная[[#This Row],[Первая строка массива]])</f>
        <v>F$398</v>
      </c>
      <c r="O122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224" s="90">
        <v>398</v>
      </c>
      <c r="Q1224" s="90">
        <f>Таблица_основная[[#This Row],[Первая строка массива]]+43</f>
        <v>441</v>
      </c>
    </row>
    <row r="1225" spans="1:17" ht="15.75" x14ac:dyDescent="0.25">
      <c r="A1225" s="90">
        <v>341</v>
      </c>
      <c r="B1225" s="90">
        <v>1224</v>
      </c>
      <c r="C1225" s="53" t="s">
        <v>32</v>
      </c>
      <c r="D1225" s="59" t="s">
        <v>158</v>
      </c>
      <c r="E1225" s="55">
        <v>44562</v>
      </c>
      <c r="F1225" s="59">
        <v>74</v>
      </c>
      <c r="G1225" s="59">
        <v>36</v>
      </c>
      <c r="H1225" s="63" t="s">
        <v>97</v>
      </c>
      <c r="I1225" s="59">
        <v>225.2</v>
      </c>
      <c r="J1225" s="63" t="s">
        <v>103</v>
      </c>
      <c r="K1225" s="67">
        <v>2573.6</v>
      </c>
      <c r="L1225" s="155">
        <v>36</v>
      </c>
      <c r="M12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5" s="89" t="str">
        <f>CONCATENATE("F","$",Таблица_основная[[#This Row],[Первая строка массива]])</f>
        <v>F$310</v>
      </c>
      <c r="O122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225" s="90">
        <v>310</v>
      </c>
      <c r="Q1225" s="90">
        <f>Таблица_основная[[#This Row],[Первая строка массива]]+43</f>
        <v>353</v>
      </c>
    </row>
    <row r="1226" spans="1:17" ht="15.75" x14ac:dyDescent="0.25">
      <c r="A1226" s="90">
        <v>165</v>
      </c>
      <c r="B1226" s="90">
        <v>1225</v>
      </c>
      <c r="C1226" s="53" t="s">
        <v>32</v>
      </c>
      <c r="D1226" s="91" t="s">
        <v>85</v>
      </c>
      <c r="E1226" s="55">
        <v>44562</v>
      </c>
      <c r="F1226" s="137">
        <v>0.75</v>
      </c>
      <c r="G1226" s="90">
        <v>8</v>
      </c>
      <c r="H1226" s="63" t="s">
        <v>97</v>
      </c>
      <c r="I1226" s="137">
        <v>0</v>
      </c>
      <c r="J1226" s="63" t="s">
        <v>103</v>
      </c>
      <c r="K1226" s="140" t="s">
        <v>178</v>
      </c>
      <c r="L1226" s="156">
        <v>36</v>
      </c>
      <c r="M12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6" s="89" t="str">
        <f>CONCATENATE("F","$",Таблица_основная[[#This Row],[Первая строка массива]])</f>
        <v>F$134</v>
      </c>
      <c r="O122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226" s="90">
        <v>134</v>
      </c>
      <c r="Q1226" s="90">
        <f>Таблица_основная[[#This Row],[Первая строка массива]]+43</f>
        <v>177</v>
      </c>
    </row>
    <row r="1227" spans="1:17" ht="15.75" x14ac:dyDescent="0.25">
      <c r="A1227" s="90">
        <v>561</v>
      </c>
      <c r="B1227" s="90">
        <v>1226</v>
      </c>
      <c r="C1227" s="53" t="s">
        <v>32</v>
      </c>
      <c r="D1227" s="91" t="s">
        <v>86</v>
      </c>
      <c r="E1227" s="55">
        <v>44562</v>
      </c>
      <c r="F1227" s="137">
        <v>16</v>
      </c>
      <c r="G1227" s="90">
        <v>20</v>
      </c>
      <c r="H1227" s="63" t="s">
        <v>97</v>
      </c>
      <c r="I1227" s="93">
        <v>25.4</v>
      </c>
      <c r="J1227" s="63" t="s">
        <v>103</v>
      </c>
      <c r="K1227" s="67" t="s">
        <v>178</v>
      </c>
      <c r="L1227" s="155">
        <v>36</v>
      </c>
      <c r="M12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27" s="89" t="str">
        <f>CONCATENATE("F","$",Таблица_основная[[#This Row],[Первая строка массива]])</f>
        <v>F$530</v>
      </c>
      <c r="O122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227" s="90">
        <v>530</v>
      </c>
      <c r="Q1227" s="90">
        <f>Таблица_основная[[#This Row],[Первая строка массива]]+43</f>
        <v>573</v>
      </c>
    </row>
    <row r="1228" spans="1:17" ht="15.75" x14ac:dyDescent="0.25">
      <c r="A1228" s="90">
        <v>605</v>
      </c>
      <c r="B1228" s="90">
        <v>1227</v>
      </c>
      <c r="C1228" s="53" t="s">
        <v>32</v>
      </c>
      <c r="D1228" s="91" t="s">
        <v>159</v>
      </c>
      <c r="E1228" s="55">
        <v>44562</v>
      </c>
      <c r="F1228" s="139">
        <v>28</v>
      </c>
      <c r="G1228" s="90">
        <v>28</v>
      </c>
      <c r="H1228" s="63" t="s">
        <v>97</v>
      </c>
      <c r="I1228" s="58">
        <v>62.9</v>
      </c>
      <c r="J1228" s="63" t="s">
        <v>103</v>
      </c>
      <c r="K1228" s="67" t="s">
        <v>178</v>
      </c>
      <c r="L1228" s="155">
        <v>36</v>
      </c>
      <c r="M12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228" s="89" t="str">
        <f>CONCATENATE("F","$",Таблица_основная[[#This Row],[Первая строка массива]])</f>
        <v>F$574</v>
      </c>
      <c r="O122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28" s="90">
        <v>574</v>
      </c>
      <c r="Q1228" s="90">
        <f>Таблица_основная[[#This Row],[Первая строка массива]]+43</f>
        <v>617</v>
      </c>
    </row>
    <row r="1229" spans="1:17" ht="15.75" x14ac:dyDescent="0.25">
      <c r="A1229" s="90">
        <v>693</v>
      </c>
      <c r="B1229" s="90">
        <v>1228</v>
      </c>
      <c r="C1229" s="53" t="s">
        <v>32</v>
      </c>
      <c r="D1229" s="91" t="s">
        <v>89</v>
      </c>
      <c r="E1229" s="55">
        <v>44562</v>
      </c>
      <c r="F1229" s="137">
        <v>18</v>
      </c>
      <c r="G1229" s="90">
        <v>21</v>
      </c>
      <c r="H1229" s="63" t="s">
        <v>97</v>
      </c>
      <c r="I1229" s="93">
        <v>32.1</v>
      </c>
      <c r="J1229" s="63" t="s">
        <v>103</v>
      </c>
      <c r="K1229" s="67">
        <v>35.9</v>
      </c>
      <c r="L1229" s="155">
        <v>36</v>
      </c>
      <c r="M122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1229" s="89" t="str">
        <f>CONCATENATE("F","$",Таблица_основная[[#This Row],[Первая строка массива]])</f>
        <v>F$662</v>
      </c>
      <c r="O122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229" s="90">
        <v>662</v>
      </c>
      <c r="Q1229" s="90">
        <f>Таблица_основная[[#This Row],[Первая строка массива]]+43</f>
        <v>705</v>
      </c>
    </row>
    <row r="1230" spans="1:17" ht="15.75" x14ac:dyDescent="0.25">
      <c r="A1230" s="90">
        <v>649</v>
      </c>
      <c r="B1230" s="90">
        <v>1229</v>
      </c>
      <c r="C1230" s="53" t="s">
        <v>32</v>
      </c>
      <c r="D1230" s="144" t="s">
        <v>90</v>
      </c>
      <c r="E1230" s="55">
        <v>44562</v>
      </c>
      <c r="F1230" s="147">
        <v>6</v>
      </c>
      <c r="G1230" s="90">
        <v>18</v>
      </c>
      <c r="H1230" s="63" t="s">
        <v>97</v>
      </c>
      <c r="I1230" s="93">
        <v>13.7</v>
      </c>
      <c r="J1230" s="63" t="s">
        <v>103</v>
      </c>
      <c r="K1230" s="67">
        <v>42.8</v>
      </c>
      <c r="L1230" s="155">
        <v>36</v>
      </c>
      <c r="M123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0" s="89" t="str">
        <f>CONCATENATE("F","$",Таблица_основная[[#This Row],[Первая строка массива]])</f>
        <v>F$618</v>
      </c>
      <c r="O123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230" s="90">
        <v>618</v>
      </c>
      <c r="Q1230" s="90">
        <f>Таблица_основная[[#This Row],[Первая строка массива]]+43</f>
        <v>661</v>
      </c>
    </row>
    <row r="1231" spans="1:17" ht="15.75" x14ac:dyDescent="0.25">
      <c r="A1231" s="90">
        <v>737</v>
      </c>
      <c r="B1231" s="90">
        <v>1230</v>
      </c>
      <c r="C1231" s="53" t="s">
        <v>32</v>
      </c>
      <c r="D1231" s="144" t="s">
        <v>160</v>
      </c>
      <c r="E1231" s="55">
        <v>44562</v>
      </c>
      <c r="F1231" s="139">
        <v>0.3</v>
      </c>
      <c r="G1231" s="90">
        <v>6</v>
      </c>
      <c r="H1231" s="63" t="s">
        <v>97</v>
      </c>
      <c r="I1231" s="58">
        <v>0</v>
      </c>
      <c r="J1231" s="63" t="s">
        <v>103</v>
      </c>
      <c r="K1231" s="140" t="s">
        <v>178</v>
      </c>
      <c r="L1231" s="156">
        <v>36</v>
      </c>
      <c r="M123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231" s="89" t="str">
        <f>CONCATENATE("F","$",Таблица_основная[[#This Row],[Первая строка массива]])</f>
        <v>F$706</v>
      </c>
      <c r="O123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231" s="90">
        <v>706</v>
      </c>
      <c r="Q1231" s="90">
        <f>Таблица_основная[[#This Row],[Первая строка массива]]+43</f>
        <v>749</v>
      </c>
    </row>
    <row r="1232" spans="1:17" ht="15.75" x14ac:dyDescent="0.25">
      <c r="A1232" s="90">
        <v>473</v>
      </c>
      <c r="B1232" s="90">
        <v>1231</v>
      </c>
      <c r="C1232" s="53" t="s">
        <v>32</v>
      </c>
      <c r="D1232" s="144" t="s">
        <v>161</v>
      </c>
      <c r="E1232" s="55">
        <v>44562</v>
      </c>
      <c r="F1232" s="95">
        <v>0.3</v>
      </c>
      <c r="G1232" s="90">
        <v>3</v>
      </c>
      <c r="H1232" s="63" t="s">
        <v>97</v>
      </c>
      <c r="I1232" s="93">
        <v>0.2</v>
      </c>
      <c r="J1232" s="63" t="s">
        <v>103</v>
      </c>
      <c r="K1232" s="67" t="s">
        <v>178</v>
      </c>
      <c r="L1232" s="155">
        <v>36</v>
      </c>
      <c r="M12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2" s="89" t="str">
        <f>CONCATENATE("F","$",Таблица_основная[[#This Row],[Первая строка массива]])</f>
        <v>F$442</v>
      </c>
      <c r="O123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232" s="90">
        <v>442</v>
      </c>
      <c r="Q1232" s="90">
        <f>Таблица_основная[[#This Row],[Первая строка массива]]+43</f>
        <v>485</v>
      </c>
    </row>
    <row r="1233" spans="1:17" ht="15.75" x14ac:dyDescent="0.25">
      <c r="A1233" s="90">
        <v>517</v>
      </c>
      <c r="B1233" s="90">
        <v>1232</v>
      </c>
      <c r="C1233" s="53" t="s">
        <v>32</v>
      </c>
      <c r="D1233" s="144" t="s">
        <v>94</v>
      </c>
      <c r="E1233" s="55">
        <v>44562</v>
      </c>
      <c r="F1233" s="95">
        <v>1.1000000000000001</v>
      </c>
      <c r="G1233" s="90">
        <v>7</v>
      </c>
      <c r="H1233" s="63" t="s">
        <v>97</v>
      </c>
      <c r="I1233" s="95">
        <v>0.6</v>
      </c>
      <c r="J1233" s="63" t="s">
        <v>103</v>
      </c>
      <c r="K1233" s="67">
        <v>0.2</v>
      </c>
      <c r="L1233" s="155">
        <v>36</v>
      </c>
      <c r="M12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3" s="89" t="str">
        <f>CONCATENATE("F","$",Таблица_основная[[#This Row],[Первая строка массива]])</f>
        <v>F$486</v>
      </c>
      <c r="O123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233" s="90">
        <v>486</v>
      </c>
      <c r="Q1233" s="90">
        <f>Таблица_основная[[#This Row],[Первая строка массива]]+43</f>
        <v>529</v>
      </c>
    </row>
    <row r="1234" spans="1:17" ht="15.75" x14ac:dyDescent="0.25">
      <c r="A1234" s="90">
        <v>385</v>
      </c>
      <c r="B1234" s="90">
        <v>1233</v>
      </c>
      <c r="C1234" s="53" t="s">
        <v>32</v>
      </c>
      <c r="D1234" s="54" t="s">
        <v>162</v>
      </c>
      <c r="E1234" s="55">
        <v>44562</v>
      </c>
      <c r="F1234" s="146">
        <v>1.3</v>
      </c>
      <c r="G1234" s="59">
        <v>16</v>
      </c>
      <c r="H1234" s="63" t="s">
        <v>97</v>
      </c>
      <c r="I1234" s="59">
        <v>1.9</v>
      </c>
      <c r="J1234" s="63" t="s">
        <v>103</v>
      </c>
      <c r="K1234" s="67">
        <v>1.5</v>
      </c>
      <c r="L1234" s="155">
        <v>36</v>
      </c>
      <c r="M12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4" s="89" t="str">
        <f>CONCATENATE("F","$",Таблица_основная[[#This Row],[Первая строка массива]])</f>
        <v>F$354</v>
      </c>
      <c r="O123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234" s="90">
        <v>354</v>
      </c>
      <c r="Q1234" s="90">
        <f>Таблица_основная[[#This Row],[Первая строка массива]]+43</f>
        <v>397</v>
      </c>
    </row>
    <row r="1235" spans="1:17" ht="15.75" x14ac:dyDescent="0.25">
      <c r="A1235" s="90">
        <v>121</v>
      </c>
      <c r="B1235" s="90">
        <v>1234</v>
      </c>
      <c r="C1235" s="53" t="s">
        <v>32</v>
      </c>
      <c r="D1235" s="54" t="s">
        <v>83</v>
      </c>
      <c r="E1235" s="55">
        <v>44562</v>
      </c>
      <c r="F1235" s="92">
        <v>0</v>
      </c>
      <c r="G1235" s="96">
        <v>6</v>
      </c>
      <c r="H1235" s="63" t="s">
        <v>97</v>
      </c>
      <c r="I1235" s="92">
        <v>1.1000000000000001</v>
      </c>
      <c r="J1235" s="63" t="s">
        <v>103</v>
      </c>
      <c r="K1235" s="67">
        <v>30.3</v>
      </c>
      <c r="L1235" s="155">
        <v>36</v>
      </c>
      <c r="M12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235" s="89" t="str">
        <f>CONCATENATE("F","$",Таблица_основная[[#This Row],[Первая строка массива]])</f>
        <v>F$90</v>
      </c>
      <c r="O123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235" s="90">
        <v>90</v>
      </c>
      <c r="Q1235" s="90">
        <f>Таблица_основная[[#This Row],[Первая строка массива]]+43</f>
        <v>133</v>
      </c>
    </row>
    <row r="1236" spans="1:17" ht="15.75" x14ac:dyDescent="0.25">
      <c r="A1236" s="90">
        <v>209</v>
      </c>
      <c r="B1236" s="90">
        <v>1235</v>
      </c>
      <c r="C1236" s="53" t="s">
        <v>32</v>
      </c>
      <c r="D1236" s="54" t="s">
        <v>163</v>
      </c>
      <c r="E1236" s="55">
        <v>44562</v>
      </c>
      <c r="F1236" s="94">
        <v>100</v>
      </c>
      <c r="G1236" s="96">
        <v>1</v>
      </c>
      <c r="H1236" s="63" t="s">
        <v>97</v>
      </c>
      <c r="I1236" s="94">
        <v>99.2</v>
      </c>
      <c r="J1236" s="63" t="s">
        <v>103</v>
      </c>
      <c r="K1236" s="67" t="s">
        <v>178</v>
      </c>
      <c r="L1236" s="155">
        <v>36</v>
      </c>
      <c r="M123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236" s="89" t="str">
        <f>CONCATENATE("F","$",Таблица_основная[[#This Row],[Первая строка массива]])</f>
        <v>F$178</v>
      </c>
      <c r="O123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236" s="90">
        <v>178</v>
      </c>
      <c r="Q1236" s="90">
        <f>Таблица_основная[[#This Row],[Первая строка массива]]+43</f>
        <v>221</v>
      </c>
    </row>
    <row r="1237" spans="1:17" ht="15.75" x14ac:dyDescent="0.25">
      <c r="A1237" s="90">
        <v>1089</v>
      </c>
      <c r="B1237" s="90">
        <v>1236</v>
      </c>
      <c r="C1237" s="53" t="s">
        <v>32</v>
      </c>
      <c r="D1237" s="54" t="s">
        <v>155</v>
      </c>
      <c r="E1237" s="55">
        <v>44927</v>
      </c>
      <c r="F1237" s="59">
        <v>9</v>
      </c>
      <c r="G1237" s="59">
        <v>21</v>
      </c>
      <c r="H1237" s="63" t="s">
        <v>98</v>
      </c>
      <c r="I1237" s="59">
        <v>24</v>
      </c>
      <c r="J1237" s="63" t="s">
        <v>104</v>
      </c>
      <c r="K1237" s="69">
        <v>209.5</v>
      </c>
      <c r="L1237" s="154">
        <v>32</v>
      </c>
      <c r="M1237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7" s="89" t="str">
        <f>CONCATENATE("F","$",Таблица_основная[[#This Row],[Первая строка массива]])</f>
        <v>F$1058</v>
      </c>
      <c r="O123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237" s="90">
        <v>1058</v>
      </c>
      <c r="Q1237" s="90">
        <f>Таблица_основная[[#This Row],[Первая строка массива]]+43</f>
        <v>1101</v>
      </c>
    </row>
    <row r="1238" spans="1:17" ht="15.75" x14ac:dyDescent="0.25">
      <c r="A1238" s="90">
        <v>1617</v>
      </c>
      <c r="B1238" s="90">
        <v>1237</v>
      </c>
      <c r="C1238" s="53" t="s">
        <v>32</v>
      </c>
      <c r="D1238" s="54" t="s">
        <v>164</v>
      </c>
      <c r="E1238" s="55">
        <v>44927</v>
      </c>
      <c r="F1238" s="59">
        <v>56019</v>
      </c>
      <c r="G1238" s="59">
        <v>34</v>
      </c>
      <c r="H1238" s="63" t="s">
        <v>98</v>
      </c>
      <c r="I1238" s="59">
        <v>131655.9</v>
      </c>
      <c r="J1238" s="63" t="s">
        <v>104</v>
      </c>
      <c r="K1238" s="71">
        <v>1645476.7</v>
      </c>
      <c r="L1238" s="155">
        <v>32</v>
      </c>
      <c r="M123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38" s="89" t="str">
        <f>CONCATENATE("F","$",Таблица_основная[[#This Row],[Первая строка массива]])</f>
        <v>F$1586</v>
      </c>
      <c r="O123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238" s="90">
        <v>1586</v>
      </c>
      <c r="Q1238" s="90">
        <f>Таблица_основная[[#This Row],[Первая строка массива]]+43</f>
        <v>1629</v>
      </c>
    </row>
    <row r="1239" spans="1:17" ht="15.75" x14ac:dyDescent="0.25">
      <c r="A1239" s="90">
        <v>1133</v>
      </c>
      <c r="B1239" s="90">
        <v>1238</v>
      </c>
      <c r="C1239" s="53" t="s">
        <v>32</v>
      </c>
      <c r="D1239" s="54" t="s">
        <v>156</v>
      </c>
      <c r="E1239" s="55">
        <v>44927</v>
      </c>
      <c r="F1239" s="146">
        <v>0.2</v>
      </c>
      <c r="G1239" s="59">
        <v>3</v>
      </c>
      <c r="H1239" s="63" t="s">
        <v>98</v>
      </c>
      <c r="I1239" s="146">
        <v>0.2</v>
      </c>
      <c r="J1239" s="63" t="s">
        <v>104</v>
      </c>
      <c r="K1239" s="66">
        <v>1E-3</v>
      </c>
      <c r="L1239" s="154">
        <v>32</v>
      </c>
      <c r="M123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39" s="89" t="str">
        <f>CONCATENATE("F","$",Таблица_основная[[#This Row],[Первая строка массива]])</f>
        <v>F$1102</v>
      </c>
      <c r="O123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239" s="90">
        <v>1102</v>
      </c>
      <c r="Q1239" s="90">
        <f>Таблица_основная[[#This Row],[Первая строка массива]]+43</f>
        <v>1145</v>
      </c>
    </row>
    <row r="1240" spans="1:17" ht="15.75" x14ac:dyDescent="0.25">
      <c r="A1240" s="90">
        <v>869</v>
      </c>
      <c r="B1240" s="90">
        <v>1239</v>
      </c>
      <c r="C1240" s="53" t="s">
        <v>32</v>
      </c>
      <c r="D1240" s="54" t="s">
        <v>165</v>
      </c>
      <c r="E1240" s="55">
        <v>44927</v>
      </c>
      <c r="F1240" s="59">
        <v>48</v>
      </c>
      <c r="G1240" s="59">
        <v>30</v>
      </c>
      <c r="H1240" s="63" t="s">
        <v>98</v>
      </c>
      <c r="I1240" s="59">
        <v>147.19999999999999</v>
      </c>
      <c r="J1240" s="63" t="s">
        <v>104</v>
      </c>
      <c r="K1240" s="70">
        <v>2015</v>
      </c>
      <c r="L1240" s="154">
        <v>32</v>
      </c>
      <c r="M124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0" s="89" t="str">
        <f>CONCATENATE("F","$",Таблица_основная[[#This Row],[Первая строка массива]])</f>
        <v>F$838</v>
      </c>
      <c r="O124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240" s="90">
        <v>838</v>
      </c>
      <c r="Q1240" s="90">
        <f>Таблица_основная[[#This Row],[Первая строка массива]]+43</f>
        <v>881</v>
      </c>
    </row>
    <row r="1241" spans="1:17" ht="15.75" x14ac:dyDescent="0.25">
      <c r="A1241" s="90">
        <v>1661</v>
      </c>
      <c r="B1241" s="90">
        <v>1240</v>
      </c>
      <c r="C1241" s="53" t="s">
        <v>32</v>
      </c>
      <c r="D1241" s="54" t="s">
        <v>166</v>
      </c>
      <c r="E1241" s="55">
        <v>44927</v>
      </c>
      <c r="F1241" s="59">
        <v>823</v>
      </c>
      <c r="G1241" s="59">
        <v>34</v>
      </c>
      <c r="H1241" s="63" t="s">
        <v>98</v>
      </c>
      <c r="I1241" s="59">
        <v>4235.8999999999996</v>
      </c>
      <c r="J1241" s="63" t="s">
        <v>104</v>
      </c>
      <c r="K1241" s="70">
        <v>45809.4</v>
      </c>
      <c r="L1241" s="154">
        <v>32</v>
      </c>
      <c r="M124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1" s="89" t="str">
        <f>CONCATENATE("F","$",Таблица_основная[[#This Row],[Первая строка массива]])</f>
        <v>F$1630</v>
      </c>
      <c r="O124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241" s="90">
        <v>1630</v>
      </c>
      <c r="Q1241" s="90">
        <f>Таблица_основная[[#This Row],[Первая строка массива]]+43</f>
        <v>1673</v>
      </c>
    </row>
    <row r="1242" spans="1:17" ht="15.75" x14ac:dyDescent="0.25">
      <c r="A1242" s="90">
        <v>913</v>
      </c>
      <c r="B1242" s="90">
        <v>1241</v>
      </c>
      <c r="C1242" s="53" t="s">
        <v>32</v>
      </c>
      <c r="D1242" s="54" t="s">
        <v>157</v>
      </c>
      <c r="E1242" s="55">
        <v>44927</v>
      </c>
      <c r="F1242" s="59">
        <v>880</v>
      </c>
      <c r="G1242" s="59">
        <v>34</v>
      </c>
      <c r="H1242" s="63" t="s">
        <v>98</v>
      </c>
      <c r="I1242" s="59">
        <v>4407.1000000000004</v>
      </c>
      <c r="J1242" s="63" t="s">
        <v>104</v>
      </c>
      <c r="K1242" s="67">
        <v>48033.8</v>
      </c>
      <c r="L1242" s="155">
        <v>32</v>
      </c>
      <c r="M12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2" s="89" t="str">
        <f>CONCATENATE("F","$",Таблица_основная[[#This Row],[Первая строка массива]])</f>
        <v>F$882</v>
      </c>
      <c r="O124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242" s="90">
        <v>882</v>
      </c>
      <c r="Q1242" s="90">
        <f>Таблица_основная[[#This Row],[Первая строка массива]]+43</f>
        <v>925</v>
      </c>
    </row>
    <row r="1243" spans="1:17" ht="15.75" x14ac:dyDescent="0.25">
      <c r="A1243" s="90">
        <v>1265</v>
      </c>
      <c r="B1243" s="90">
        <v>1242</v>
      </c>
      <c r="C1243" s="53" t="s">
        <v>32</v>
      </c>
      <c r="D1243" s="54" t="s">
        <v>71</v>
      </c>
      <c r="E1243" s="55">
        <v>44927</v>
      </c>
      <c r="F1243" s="57">
        <v>15.7</v>
      </c>
      <c r="G1243" s="59">
        <v>28</v>
      </c>
      <c r="H1243" s="63" t="s">
        <v>98</v>
      </c>
      <c r="I1243" s="57">
        <v>33.5</v>
      </c>
      <c r="J1243" s="63" t="s">
        <v>104</v>
      </c>
      <c r="K1243" s="67">
        <v>29.2</v>
      </c>
      <c r="L1243" s="155">
        <v>32</v>
      </c>
      <c r="M124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243" s="89" t="str">
        <f>CONCATENATE("F","$",Таблица_основная[[#This Row],[Первая строка массива]])</f>
        <v>F$1234</v>
      </c>
      <c r="O124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243" s="90">
        <v>1234</v>
      </c>
      <c r="Q1243" s="90">
        <f>Таблица_основная[[#This Row],[Первая строка массива]]+43</f>
        <v>1277</v>
      </c>
    </row>
    <row r="1244" spans="1:17" ht="15.75" x14ac:dyDescent="0.25">
      <c r="A1244" s="90">
        <v>1177</v>
      </c>
      <c r="B1244" s="90">
        <v>1243</v>
      </c>
      <c r="C1244" s="53" t="s">
        <v>32</v>
      </c>
      <c r="D1244" s="54" t="s">
        <v>158</v>
      </c>
      <c r="E1244" s="55">
        <v>44927</v>
      </c>
      <c r="F1244" s="56">
        <v>59</v>
      </c>
      <c r="G1244" s="59">
        <v>37</v>
      </c>
      <c r="H1244" s="63" t="s">
        <v>98</v>
      </c>
      <c r="I1244" s="56">
        <v>183.4</v>
      </c>
      <c r="J1244" s="63" t="s">
        <v>104</v>
      </c>
      <c r="K1244" s="67">
        <v>2563.9</v>
      </c>
      <c r="L1244" s="155">
        <v>32</v>
      </c>
      <c r="M12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4" s="89" t="str">
        <f>CONCATENATE("F","$",Таблица_основная[[#This Row],[Первая строка массива]])</f>
        <v>F$1146</v>
      </c>
      <c r="O124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244" s="90">
        <v>1146</v>
      </c>
      <c r="Q1244" s="90">
        <f>Таблица_основная[[#This Row],[Первая строка массива]]+43</f>
        <v>1189</v>
      </c>
    </row>
    <row r="1245" spans="1:17" ht="15.75" x14ac:dyDescent="0.25">
      <c r="A1245" s="90">
        <v>1001</v>
      </c>
      <c r="B1245" s="90">
        <v>1244</v>
      </c>
      <c r="C1245" s="53" t="s">
        <v>32</v>
      </c>
      <c r="D1245" s="144" t="s">
        <v>85</v>
      </c>
      <c r="E1245" s="55">
        <v>44927</v>
      </c>
      <c r="F1245" s="93">
        <v>0.72</v>
      </c>
      <c r="G1245" s="90">
        <v>10</v>
      </c>
      <c r="H1245" s="63" t="s">
        <v>98</v>
      </c>
      <c r="I1245" s="147">
        <v>0</v>
      </c>
      <c r="J1245" s="63" t="s">
        <v>104</v>
      </c>
      <c r="K1245" s="140" t="s">
        <v>178</v>
      </c>
      <c r="L1245" s="156">
        <v>32</v>
      </c>
      <c r="M12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5" s="89" t="str">
        <f>CONCATENATE("F","$",Таблица_основная[[#This Row],[Первая строка массива]])</f>
        <v>F$970</v>
      </c>
      <c r="O124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245" s="90">
        <v>970</v>
      </c>
      <c r="Q1245" s="90">
        <f>Таблица_основная[[#This Row],[Первая строка массива]]+43</f>
        <v>1013</v>
      </c>
    </row>
    <row r="1246" spans="1:17" ht="15.75" x14ac:dyDescent="0.25">
      <c r="A1246" s="90">
        <v>1397</v>
      </c>
      <c r="B1246" s="90">
        <v>1245</v>
      </c>
      <c r="C1246" s="53" t="s">
        <v>32</v>
      </c>
      <c r="D1246" s="144" t="s">
        <v>86</v>
      </c>
      <c r="E1246" s="55">
        <v>44927</v>
      </c>
      <c r="F1246" s="150">
        <v>22</v>
      </c>
      <c r="G1246" s="90">
        <v>14</v>
      </c>
      <c r="H1246" s="63" t="s">
        <v>98</v>
      </c>
      <c r="I1246" s="150">
        <v>28.3</v>
      </c>
      <c r="J1246" s="63" t="s">
        <v>104</v>
      </c>
      <c r="K1246" s="67" t="s">
        <v>178</v>
      </c>
      <c r="L1246" s="155">
        <v>32</v>
      </c>
      <c r="M12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6" s="89" t="str">
        <f>CONCATENATE("F","$",Таблица_основная[[#This Row],[Первая строка массива]])</f>
        <v>F$1366</v>
      </c>
      <c r="O124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246" s="90">
        <v>1366</v>
      </c>
      <c r="Q1246" s="90">
        <f>Таблица_основная[[#This Row],[Первая строка массива]]+43</f>
        <v>1409</v>
      </c>
    </row>
    <row r="1247" spans="1:17" ht="15.75" x14ac:dyDescent="0.25">
      <c r="A1247" s="90">
        <v>1441</v>
      </c>
      <c r="B1247" s="90">
        <v>1246</v>
      </c>
      <c r="C1247" s="53" t="s">
        <v>32</v>
      </c>
      <c r="D1247" s="144" t="s">
        <v>159</v>
      </c>
      <c r="E1247" s="55">
        <v>44927</v>
      </c>
      <c r="F1247" s="150">
        <v>22</v>
      </c>
      <c r="G1247" s="90">
        <v>14</v>
      </c>
      <c r="H1247" s="63" t="s">
        <v>98</v>
      </c>
      <c r="I1247" s="150">
        <v>39.1</v>
      </c>
      <c r="J1247" s="63" t="s">
        <v>104</v>
      </c>
      <c r="K1247" s="67" t="s">
        <v>178</v>
      </c>
      <c r="L1247" s="155">
        <v>32</v>
      </c>
      <c r="M12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7" s="89" t="str">
        <f>CONCATENATE("F","$",Таблица_основная[[#This Row],[Первая строка массива]])</f>
        <v>F$1410</v>
      </c>
      <c r="O124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247" s="90">
        <v>1410</v>
      </c>
      <c r="Q1247" s="90">
        <f>Таблица_основная[[#This Row],[Первая строка массива]]+43</f>
        <v>1453</v>
      </c>
    </row>
    <row r="1248" spans="1:17" ht="15.75" x14ac:dyDescent="0.25">
      <c r="A1248" s="90">
        <v>1529</v>
      </c>
      <c r="B1248" s="90">
        <v>1247</v>
      </c>
      <c r="C1248" s="53" t="s">
        <v>32</v>
      </c>
      <c r="D1248" s="144" t="s">
        <v>89</v>
      </c>
      <c r="E1248" s="55">
        <v>44927</v>
      </c>
      <c r="F1248" s="150">
        <v>28</v>
      </c>
      <c r="G1248" s="90">
        <v>24</v>
      </c>
      <c r="H1248" s="63" t="s">
        <v>98</v>
      </c>
      <c r="I1248" s="150">
        <v>43.2</v>
      </c>
      <c r="J1248" s="63" t="s">
        <v>104</v>
      </c>
      <c r="K1248" s="67">
        <v>39.299999999999997</v>
      </c>
      <c r="L1248" s="155">
        <v>32</v>
      </c>
      <c r="M12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48" s="89" t="str">
        <f>CONCATENATE("F","$",Таблица_основная[[#This Row],[Первая строка массива]])</f>
        <v>F$1498</v>
      </c>
      <c r="O124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248" s="90">
        <v>1498</v>
      </c>
      <c r="Q1248" s="90">
        <f>Таблица_основная[[#This Row],[Первая строка массива]]+43</f>
        <v>1541</v>
      </c>
    </row>
    <row r="1249" spans="1:17" ht="15.75" x14ac:dyDescent="0.25">
      <c r="A1249" s="90">
        <v>1485</v>
      </c>
      <c r="B1249" s="90">
        <v>1248</v>
      </c>
      <c r="C1249" s="53" t="s">
        <v>32</v>
      </c>
      <c r="D1249" s="144" t="s">
        <v>90</v>
      </c>
      <c r="E1249" s="55">
        <v>44927</v>
      </c>
      <c r="F1249" s="150">
        <v>0</v>
      </c>
      <c r="G1249" s="90">
        <v>8</v>
      </c>
      <c r="H1249" s="63" t="s">
        <v>98</v>
      </c>
      <c r="I1249" s="150">
        <v>2.2000000000000002</v>
      </c>
      <c r="J1249" s="63" t="s">
        <v>104</v>
      </c>
      <c r="K1249" s="67">
        <v>31.5</v>
      </c>
      <c r="L1249" s="155">
        <v>32</v>
      </c>
      <c r="M12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49" s="89" t="str">
        <f>CONCATENATE("F","$",Таблица_основная[[#This Row],[Первая строка массива]])</f>
        <v>F$1454</v>
      </c>
      <c r="O124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249" s="90">
        <v>1454</v>
      </c>
      <c r="Q1249" s="90">
        <f>Таблица_основная[[#This Row],[Первая строка массива]]+43</f>
        <v>1497</v>
      </c>
    </row>
    <row r="1250" spans="1:17" ht="15.75" x14ac:dyDescent="0.25">
      <c r="A1250" s="90">
        <v>1573</v>
      </c>
      <c r="B1250" s="90">
        <v>1249</v>
      </c>
      <c r="C1250" s="53" t="s">
        <v>32</v>
      </c>
      <c r="D1250" s="144" t="s">
        <v>160</v>
      </c>
      <c r="E1250" s="55">
        <v>44927</v>
      </c>
      <c r="F1250" s="150">
        <v>0.6</v>
      </c>
      <c r="G1250" s="90">
        <v>4</v>
      </c>
      <c r="H1250" s="63" t="s">
        <v>98</v>
      </c>
      <c r="I1250" s="150">
        <v>0</v>
      </c>
      <c r="J1250" s="63" t="s">
        <v>104</v>
      </c>
      <c r="K1250" s="140" t="s">
        <v>178</v>
      </c>
      <c r="L1250" s="156">
        <v>32</v>
      </c>
      <c r="M12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0" s="89" t="str">
        <f>CONCATENATE("F","$",Таблица_основная[[#This Row],[Первая строка массива]])</f>
        <v>F$1542</v>
      </c>
      <c r="O125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250" s="90">
        <v>1542</v>
      </c>
      <c r="Q1250" s="90">
        <f>Таблица_основная[[#This Row],[Первая строка массива]]+43</f>
        <v>1585</v>
      </c>
    </row>
    <row r="1251" spans="1:17" ht="15.75" x14ac:dyDescent="0.25">
      <c r="A1251" s="90">
        <v>1309</v>
      </c>
      <c r="B1251" s="90">
        <v>1250</v>
      </c>
      <c r="C1251" s="53" t="s">
        <v>32</v>
      </c>
      <c r="D1251" s="91" t="s">
        <v>161</v>
      </c>
      <c r="E1251" s="55">
        <v>44927</v>
      </c>
      <c r="F1251" s="95">
        <v>0.4</v>
      </c>
      <c r="G1251" s="90">
        <v>2</v>
      </c>
      <c r="H1251" s="63" t="s">
        <v>98</v>
      </c>
      <c r="I1251" s="95">
        <v>0.2</v>
      </c>
      <c r="J1251" s="63" t="s">
        <v>104</v>
      </c>
      <c r="K1251" s="67" t="s">
        <v>178</v>
      </c>
      <c r="L1251" s="155">
        <v>32</v>
      </c>
      <c r="M125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51" s="89" t="str">
        <f>CONCATENATE("F","$",Таблица_основная[[#This Row],[Первая строка массива]])</f>
        <v>F$1278</v>
      </c>
      <c r="O125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251" s="90">
        <v>1278</v>
      </c>
      <c r="Q1251" s="90">
        <f>Таблица_основная[[#This Row],[Первая строка массива]]+43</f>
        <v>1321</v>
      </c>
    </row>
    <row r="1252" spans="1:17" ht="15.75" x14ac:dyDescent="0.25">
      <c r="A1252" s="90">
        <v>1353</v>
      </c>
      <c r="B1252" s="90">
        <v>1251</v>
      </c>
      <c r="C1252" s="53" t="s">
        <v>32</v>
      </c>
      <c r="D1252" s="91" t="s">
        <v>94</v>
      </c>
      <c r="E1252" s="55">
        <v>44927</v>
      </c>
      <c r="F1252" s="95">
        <v>0.5</v>
      </c>
      <c r="G1252" s="90">
        <v>2</v>
      </c>
      <c r="H1252" s="63" t="s">
        <v>98</v>
      </c>
      <c r="I1252" s="95">
        <v>0.5</v>
      </c>
      <c r="J1252" s="63" t="s">
        <v>104</v>
      </c>
      <c r="K1252" s="67">
        <v>0.2</v>
      </c>
      <c r="L1252" s="155">
        <v>32</v>
      </c>
      <c r="M12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252" s="89" t="str">
        <f>CONCATENATE("F","$",Таблица_основная[[#This Row],[Первая строка массива]])</f>
        <v>F$1322</v>
      </c>
      <c r="O125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252" s="90">
        <v>1322</v>
      </c>
      <c r="Q1252" s="90">
        <f>Таблица_основная[[#This Row],[Первая строка массива]]+43</f>
        <v>1365</v>
      </c>
    </row>
    <row r="1253" spans="1:17" ht="15.75" x14ac:dyDescent="0.25">
      <c r="A1253" s="90">
        <v>1221</v>
      </c>
      <c r="B1253" s="90">
        <v>1252</v>
      </c>
      <c r="C1253" s="53" t="s">
        <v>32</v>
      </c>
      <c r="D1253" s="59" t="s">
        <v>162</v>
      </c>
      <c r="E1253" s="55">
        <v>44927</v>
      </c>
      <c r="F1253" s="59">
        <v>1.1000000000000001</v>
      </c>
      <c r="G1253" s="59">
        <v>11</v>
      </c>
      <c r="H1253" s="63" t="s">
        <v>98</v>
      </c>
      <c r="I1253" s="59">
        <v>1.4</v>
      </c>
      <c r="J1253" s="63" t="s">
        <v>104</v>
      </c>
      <c r="K1253" s="67">
        <v>1.6</v>
      </c>
      <c r="L1253" s="155">
        <v>32</v>
      </c>
      <c r="M12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253" s="89" t="str">
        <f>CONCATENATE("F","$",Таблица_основная[[#This Row],[Первая строка массива]])</f>
        <v>F$1190</v>
      </c>
      <c r="O125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253" s="90">
        <v>1190</v>
      </c>
      <c r="Q1253" s="90">
        <f>Таблица_основная[[#This Row],[Первая строка массива]]+43</f>
        <v>1233</v>
      </c>
    </row>
    <row r="1254" spans="1:17" ht="15.75" x14ac:dyDescent="0.25">
      <c r="A1254" s="90">
        <v>957</v>
      </c>
      <c r="B1254" s="90">
        <v>1253</v>
      </c>
      <c r="C1254" s="53" t="s">
        <v>32</v>
      </c>
      <c r="D1254" s="59" t="s">
        <v>83</v>
      </c>
      <c r="E1254" s="55">
        <v>44927</v>
      </c>
      <c r="F1254" s="92">
        <v>1</v>
      </c>
      <c r="G1254" s="96">
        <v>5</v>
      </c>
      <c r="H1254" s="63" t="s">
        <v>98</v>
      </c>
      <c r="I1254" s="92">
        <v>1.1000000000000001</v>
      </c>
      <c r="J1254" s="63" t="s">
        <v>104</v>
      </c>
      <c r="K1254" s="67">
        <v>32.1</v>
      </c>
      <c r="L1254" s="155">
        <v>32</v>
      </c>
      <c r="M12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254" s="89" t="str">
        <f>CONCATENATE("F","$",Таблица_основная[[#This Row],[Первая строка массива]])</f>
        <v>F$926</v>
      </c>
      <c r="O125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254" s="90">
        <v>926</v>
      </c>
      <c r="Q1254" s="90">
        <f>Таблица_основная[[#This Row],[Первая строка массива]]+43</f>
        <v>969</v>
      </c>
    </row>
    <row r="1255" spans="1:17" ht="15.75" x14ac:dyDescent="0.25">
      <c r="A1255" s="90">
        <v>1045</v>
      </c>
      <c r="B1255" s="90">
        <v>1254</v>
      </c>
      <c r="C1255" s="53" t="s">
        <v>32</v>
      </c>
      <c r="D1255" s="59" t="s">
        <v>163</v>
      </c>
      <c r="E1255" s="55">
        <v>44927</v>
      </c>
      <c r="F1255" s="94">
        <v>100</v>
      </c>
      <c r="G1255" s="96">
        <v>1</v>
      </c>
      <c r="H1255" s="63" t="s">
        <v>98</v>
      </c>
      <c r="I1255" s="94">
        <v>99.5</v>
      </c>
      <c r="J1255" s="63" t="s">
        <v>104</v>
      </c>
      <c r="K1255" s="67" t="s">
        <v>178</v>
      </c>
      <c r="L1255" s="155">
        <v>32</v>
      </c>
      <c r="M125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255" s="89" t="str">
        <f>CONCATENATE("F","$",Таблица_основная[[#This Row],[Первая строка массива]])</f>
        <v>F$1014</v>
      </c>
      <c r="O125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255" s="90">
        <v>1014</v>
      </c>
      <c r="Q1255" s="90">
        <f>Таблица_основная[[#This Row],[Первая строка массива]]+43</f>
        <v>1057</v>
      </c>
    </row>
    <row r="1256" spans="1:17" ht="15.75" x14ac:dyDescent="0.25">
      <c r="A1256" s="90">
        <v>254</v>
      </c>
      <c r="B1256" s="90">
        <v>1255</v>
      </c>
      <c r="C1256" s="53" t="s">
        <v>33</v>
      </c>
      <c r="D1256" s="59" t="s">
        <v>155</v>
      </c>
      <c r="E1256" s="55">
        <v>44562</v>
      </c>
      <c r="F1256" s="59">
        <v>14</v>
      </c>
      <c r="G1256" s="59">
        <v>18</v>
      </c>
      <c r="H1256" s="63" t="s">
        <v>97</v>
      </c>
      <c r="I1256" s="59">
        <v>24.3</v>
      </c>
      <c r="J1256" s="63" t="s">
        <v>103</v>
      </c>
      <c r="K1256" s="72">
        <v>235.1</v>
      </c>
      <c r="L1256" s="154">
        <v>17</v>
      </c>
      <c r="M125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6" s="89" t="str">
        <f>CONCATENATE("F","$",Таблица_основная[[#This Row],[Первая строка массива]])</f>
        <v>F$222</v>
      </c>
      <c r="O125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256" s="90">
        <v>222</v>
      </c>
      <c r="Q1256" s="90">
        <f>Таблица_основная[[#This Row],[Первая строка массива]]+43</f>
        <v>265</v>
      </c>
    </row>
    <row r="1257" spans="1:17" ht="15.75" x14ac:dyDescent="0.25">
      <c r="A1257" s="90">
        <v>782</v>
      </c>
      <c r="B1257" s="90">
        <v>1256</v>
      </c>
      <c r="C1257" s="53" t="s">
        <v>33</v>
      </c>
      <c r="D1257" s="59" t="s">
        <v>164</v>
      </c>
      <c r="E1257" s="55">
        <v>44562</v>
      </c>
      <c r="F1257" s="59">
        <v>110743.99999999999</v>
      </c>
      <c r="G1257" s="59">
        <v>14</v>
      </c>
      <c r="H1257" s="63" t="s">
        <v>97</v>
      </c>
      <c r="I1257" s="59">
        <v>116149</v>
      </c>
      <c r="J1257" s="63" t="s">
        <v>103</v>
      </c>
      <c r="K1257" s="73">
        <v>1712442.1</v>
      </c>
      <c r="L1257" s="154">
        <v>17</v>
      </c>
      <c r="M125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7" s="89" t="str">
        <f>CONCATENATE("F","$",Таблица_основная[[#This Row],[Первая строка массива]])</f>
        <v>F$750</v>
      </c>
      <c r="O125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257" s="90">
        <v>750</v>
      </c>
      <c r="Q1257" s="90">
        <f>Таблица_основная[[#This Row],[Первая строка массива]]+43</f>
        <v>793</v>
      </c>
    </row>
    <row r="1258" spans="1:17" ht="15.75" x14ac:dyDescent="0.25">
      <c r="A1258" s="90">
        <v>298</v>
      </c>
      <c r="B1258" s="90">
        <v>1257</v>
      </c>
      <c r="C1258" s="53" t="s">
        <v>33</v>
      </c>
      <c r="D1258" s="59" t="s">
        <v>156</v>
      </c>
      <c r="E1258" s="55">
        <v>44562</v>
      </c>
      <c r="F1258" s="146">
        <v>0.1</v>
      </c>
      <c r="G1258" s="59">
        <v>4</v>
      </c>
      <c r="H1258" s="63" t="s">
        <v>97</v>
      </c>
      <c r="I1258" s="146">
        <v>0.2</v>
      </c>
      <c r="J1258" s="63" t="s">
        <v>103</v>
      </c>
      <c r="K1258" s="67">
        <v>2E-3</v>
      </c>
      <c r="L1258" s="155">
        <v>17</v>
      </c>
      <c r="M12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8" s="89" t="str">
        <f>CONCATENATE("F","$",Таблица_основная[[#This Row],[Первая строка массива]])</f>
        <v>F$266</v>
      </c>
      <c r="O125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258" s="90">
        <v>266</v>
      </c>
      <c r="Q1258" s="90">
        <f>Таблица_основная[[#This Row],[Первая строка массива]]+43</f>
        <v>309</v>
      </c>
    </row>
    <row r="1259" spans="1:17" ht="15.75" x14ac:dyDescent="0.25">
      <c r="A1259" s="90">
        <v>34</v>
      </c>
      <c r="B1259" s="90">
        <v>1258</v>
      </c>
      <c r="C1259" s="53" t="s">
        <v>33</v>
      </c>
      <c r="D1259" s="59" t="s">
        <v>165</v>
      </c>
      <c r="E1259" s="55">
        <v>44562</v>
      </c>
      <c r="F1259" s="59">
        <v>90</v>
      </c>
      <c r="G1259" s="59">
        <v>19</v>
      </c>
      <c r="H1259" s="63" t="s">
        <v>97</v>
      </c>
      <c r="I1259" s="59">
        <v>154.69999999999999</v>
      </c>
      <c r="J1259" s="63" t="s">
        <v>103</v>
      </c>
      <c r="K1259" s="74">
        <v>2237.9</v>
      </c>
      <c r="L1259" s="154">
        <v>17</v>
      </c>
      <c r="M125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59" s="89" t="str">
        <f>CONCATENATE("F","$",Таблица_основная[[#This Row],[Первая строка массива]])</f>
        <v>F$2</v>
      </c>
      <c r="O125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259" s="90">
        <v>2</v>
      </c>
      <c r="Q1259" s="90">
        <f>Таблица_основная[[#This Row],[Первая строка массива]]+43</f>
        <v>45</v>
      </c>
    </row>
    <row r="1260" spans="1:17" ht="15.75" x14ac:dyDescent="0.25">
      <c r="A1260" s="90">
        <v>826</v>
      </c>
      <c r="B1260" s="90">
        <v>1259</v>
      </c>
      <c r="C1260" s="53" t="s">
        <v>33</v>
      </c>
      <c r="D1260" s="59" t="s">
        <v>166</v>
      </c>
      <c r="E1260" s="55">
        <v>44562</v>
      </c>
      <c r="F1260" s="59">
        <v>2172</v>
      </c>
      <c r="G1260" s="59">
        <v>11</v>
      </c>
      <c r="H1260" s="63" t="s">
        <v>97</v>
      </c>
      <c r="I1260" s="59">
        <v>3901.3</v>
      </c>
      <c r="J1260" s="63" t="s">
        <v>103</v>
      </c>
      <c r="K1260" s="74">
        <v>44096.6</v>
      </c>
      <c r="L1260" s="154">
        <v>17</v>
      </c>
      <c r="M126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0" s="89" t="str">
        <f>CONCATENATE("F","$",Таблица_основная[[#This Row],[Первая строка массива]])</f>
        <v>F$794</v>
      </c>
      <c r="O126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60" s="90">
        <v>794</v>
      </c>
      <c r="Q1260" s="90">
        <f>Таблица_основная[[#This Row],[Первая строка массива]]+43</f>
        <v>837</v>
      </c>
    </row>
    <row r="1261" spans="1:17" ht="15.75" x14ac:dyDescent="0.25">
      <c r="A1261" s="90">
        <v>78</v>
      </c>
      <c r="B1261" s="90">
        <v>1260</v>
      </c>
      <c r="C1261" s="53" t="s">
        <v>33</v>
      </c>
      <c r="D1261" s="54" t="s">
        <v>157</v>
      </c>
      <c r="E1261" s="55">
        <v>44562</v>
      </c>
      <c r="F1261" s="59">
        <v>2276</v>
      </c>
      <c r="G1261" s="59">
        <v>12</v>
      </c>
      <c r="H1261" s="63" t="s">
        <v>97</v>
      </c>
      <c r="I1261" s="59">
        <v>4080.4</v>
      </c>
      <c r="J1261" s="63" t="s">
        <v>103</v>
      </c>
      <c r="K1261" s="68">
        <v>46569.599999999999</v>
      </c>
      <c r="L1261" s="155">
        <v>17</v>
      </c>
      <c r="M12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1" s="89" t="str">
        <f>CONCATENATE("F","$",Таблица_основная[[#This Row],[Первая строка массива]])</f>
        <v>F$46</v>
      </c>
      <c r="O126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61" s="90">
        <v>46</v>
      </c>
      <c r="Q1261" s="90">
        <f>Таблица_основная[[#This Row],[Первая строка массива]]+43</f>
        <v>89</v>
      </c>
    </row>
    <row r="1262" spans="1:17" ht="15.75" x14ac:dyDescent="0.25">
      <c r="A1262" s="90">
        <v>430</v>
      </c>
      <c r="B1262" s="90">
        <v>1261</v>
      </c>
      <c r="C1262" s="53" t="s">
        <v>33</v>
      </c>
      <c r="D1262" s="54" t="s">
        <v>71</v>
      </c>
      <c r="E1262" s="55">
        <v>44562</v>
      </c>
      <c r="F1262" s="146">
        <v>20.6</v>
      </c>
      <c r="G1262" s="59">
        <v>12</v>
      </c>
      <c r="H1262" s="63" t="s">
        <v>97</v>
      </c>
      <c r="I1262" s="146">
        <v>35.1</v>
      </c>
      <c r="J1262" s="63" t="s">
        <v>103</v>
      </c>
      <c r="K1262" s="67">
        <v>27.2</v>
      </c>
      <c r="L1262" s="155">
        <v>17</v>
      </c>
      <c r="M12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2" s="89" t="str">
        <f>CONCATENATE("F","$",Таблица_основная[[#This Row],[Первая строка массива]])</f>
        <v>F$398</v>
      </c>
      <c r="O126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262" s="90">
        <v>398</v>
      </c>
      <c r="Q1262" s="90">
        <f>Таблица_основная[[#This Row],[Первая строка массива]]+43</f>
        <v>441</v>
      </c>
    </row>
    <row r="1263" spans="1:17" ht="15.75" x14ac:dyDescent="0.25">
      <c r="A1263" s="90">
        <v>342</v>
      </c>
      <c r="B1263" s="90">
        <v>1262</v>
      </c>
      <c r="C1263" s="53" t="s">
        <v>33</v>
      </c>
      <c r="D1263" s="54" t="s">
        <v>158</v>
      </c>
      <c r="E1263" s="55">
        <v>44562</v>
      </c>
      <c r="F1263" s="59">
        <v>207</v>
      </c>
      <c r="G1263" s="59">
        <v>13</v>
      </c>
      <c r="H1263" s="63" t="s">
        <v>97</v>
      </c>
      <c r="I1263" s="59">
        <v>225.2</v>
      </c>
      <c r="J1263" s="63" t="s">
        <v>103</v>
      </c>
      <c r="K1263" s="67">
        <v>2573.6</v>
      </c>
      <c r="L1263" s="155">
        <v>17</v>
      </c>
      <c r="M12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3" s="89" t="str">
        <f>CONCATENATE("F","$",Таблица_основная[[#This Row],[Первая строка массива]])</f>
        <v>F$310</v>
      </c>
      <c r="O126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263" s="90">
        <v>310</v>
      </c>
      <c r="Q1263" s="90">
        <f>Таблица_основная[[#This Row],[Первая строка массива]]+43</f>
        <v>353</v>
      </c>
    </row>
    <row r="1264" spans="1:17" ht="15.75" x14ac:dyDescent="0.25">
      <c r="A1264" s="90">
        <v>166</v>
      </c>
      <c r="B1264" s="90">
        <v>1263</v>
      </c>
      <c r="C1264" s="53" t="s">
        <v>33</v>
      </c>
      <c r="D1264" s="144" t="s">
        <v>85</v>
      </c>
      <c r="E1264" s="55">
        <v>44562</v>
      </c>
      <c r="F1264" s="137">
        <v>0.65</v>
      </c>
      <c r="G1264" s="90">
        <v>17</v>
      </c>
      <c r="H1264" s="63" t="s">
        <v>97</v>
      </c>
      <c r="I1264" s="137">
        <v>0</v>
      </c>
      <c r="J1264" s="63" t="s">
        <v>103</v>
      </c>
      <c r="K1264" s="140" t="s">
        <v>178</v>
      </c>
      <c r="L1264" s="156">
        <v>17</v>
      </c>
      <c r="M12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4" s="89" t="str">
        <f>CONCATENATE("F","$",Таблица_основная[[#This Row],[Первая строка массива]])</f>
        <v>F$134</v>
      </c>
      <c r="O126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264" s="90">
        <v>134</v>
      </c>
      <c r="Q1264" s="90">
        <f>Таблица_основная[[#This Row],[Первая строка массива]]+43</f>
        <v>177</v>
      </c>
    </row>
    <row r="1265" spans="1:17" ht="15.75" x14ac:dyDescent="0.25">
      <c r="A1265" s="90">
        <v>562</v>
      </c>
      <c r="B1265" s="90">
        <v>1264</v>
      </c>
      <c r="C1265" s="53" t="s">
        <v>33</v>
      </c>
      <c r="D1265" s="144" t="s">
        <v>86</v>
      </c>
      <c r="E1265" s="55">
        <v>44562</v>
      </c>
      <c r="F1265" s="137">
        <v>26</v>
      </c>
      <c r="G1265" s="90">
        <v>10</v>
      </c>
      <c r="H1265" s="63" t="s">
        <v>97</v>
      </c>
      <c r="I1265" s="93">
        <v>25.4</v>
      </c>
      <c r="J1265" s="63" t="s">
        <v>103</v>
      </c>
      <c r="K1265" s="67" t="s">
        <v>178</v>
      </c>
      <c r="L1265" s="155">
        <v>17</v>
      </c>
      <c r="M12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5" s="89" t="str">
        <f>CONCATENATE("F","$",Таблица_основная[[#This Row],[Первая строка массива]])</f>
        <v>F$530</v>
      </c>
      <c r="O126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265" s="90">
        <v>530</v>
      </c>
      <c r="Q1265" s="90">
        <f>Таблица_основная[[#This Row],[Первая строка массива]]+43</f>
        <v>573</v>
      </c>
    </row>
    <row r="1266" spans="1:17" ht="15.75" x14ac:dyDescent="0.25">
      <c r="A1266" s="90">
        <v>606</v>
      </c>
      <c r="B1266" s="90">
        <v>1265</v>
      </c>
      <c r="C1266" s="53" t="s">
        <v>33</v>
      </c>
      <c r="D1266" s="144" t="s">
        <v>159</v>
      </c>
      <c r="E1266" s="55">
        <v>44562</v>
      </c>
      <c r="F1266" s="137">
        <v>53</v>
      </c>
      <c r="G1266" s="90">
        <v>16</v>
      </c>
      <c r="H1266" s="63" t="s">
        <v>97</v>
      </c>
      <c r="I1266" s="93">
        <v>62.9</v>
      </c>
      <c r="J1266" s="63" t="s">
        <v>103</v>
      </c>
      <c r="K1266" s="67" t="s">
        <v>178</v>
      </c>
      <c r="L1266" s="155">
        <v>17</v>
      </c>
      <c r="M12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6" s="89" t="str">
        <f>CONCATENATE("F","$",Таблица_основная[[#This Row],[Первая строка массива]])</f>
        <v>F$574</v>
      </c>
      <c r="O126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266" s="90">
        <v>574</v>
      </c>
      <c r="Q1266" s="90">
        <f>Таблица_основная[[#This Row],[Первая строка массива]]+43</f>
        <v>617</v>
      </c>
    </row>
    <row r="1267" spans="1:17" ht="15.75" x14ac:dyDescent="0.25">
      <c r="A1267" s="90">
        <v>694</v>
      </c>
      <c r="B1267" s="90">
        <v>1266</v>
      </c>
      <c r="C1267" s="53" t="s">
        <v>33</v>
      </c>
      <c r="D1267" s="144" t="s">
        <v>89</v>
      </c>
      <c r="E1267" s="55">
        <v>44562</v>
      </c>
      <c r="F1267" s="137">
        <v>18</v>
      </c>
      <c r="G1267" s="90">
        <v>21</v>
      </c>
      <c r="H1267" s="63" t="s">
        <v>97</v>
      </c>
      <c r="I1267" s="93">
        <v>32.1</v>
      </c>
      <c r="J1267" s="63" t="s">
        <v>103</v>
      </c>
      <c r="K1267" s="67">
        <v>35.9</v>
      </c>
      <c r="L1267" s="155">
        <v>17</v>
      </c>
      <c r="M12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1267" s="89" t="str">
        <f>CONCATENATE("F","$",Таблица_основная[[#This Row],[Первая строка массива]])</f>
        <v>F$662</v>
      </c>
      <c r="O126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267" s="90">
        <v>662</v>
      </c>
      <c r="Q1267" s="90">
        <f>Таблица_основная[[#This Row],[Первая строка массива]]+43</f>
        <v>705</v>
      </c>
    </row>
    <row r="1268" spans="1:17" ht="15.75" x14ac:dyDescent="0.25">
      <c r="A1268" s="90">
        <v>650</v>
      </c>
      <c r="B1268" s="90">
        <v>1267</v>
      </c>
      <c r="C1268" s="53" t="s">
        <v>33</v>
      </c>
      <c r="D1268" s="144" t="s">
        <v>90</v>
      </c>
      <c r="E1268" s="55">
        <v>44562</v>
      </c>
      <c r="F1268" s="137">
        <v>18</v>
      </c>
      <c r="G1268" s="90">
        <v>7</v>
      </c>
      <c r="H1268" s="63" t="s">
        <v>97</v>
      </c>
      <c r="I1268" s="93">
        <v>13.7</v>
      </c>
      <c r="J1268" s="63" t="s">
        <v>103</v>
      </c>
      <c r="K1268" s="67">
        <v>42.8</v>
      </c>
      <c r="L1268" s="155">
        <v>17</v>
      </c>
      <c r="M12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68" s="89" t="str">
        <f>CONCATENATE("F","$",Таблица_основная[[#This Row],[Первая строка массива]])</f>
        <v>F$618</v>
      </c>
      <c r="O126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268" s="90">
        <v>618</v>
      </c>
      <c r="Q1268" s="90">
        <f>Таблица_основная[[#This Row],[Первая строка массива]]+43</f>
        <v>661</v>
      </c>
    </row>
    <row r="1269" spans="1:17" ht="15.75" x14ac:dyDescent="0.25">
      <c r="A1269" s="90">
        <v>738</v>
      </c>
      <c r="B1269" s="90">
        <v>1268</v>
      </c>
      <c r="C1269" s="53" t="s">
        <v>33</v>
      </c>
      <c r="D1269" s="144" t="s">
        <v>160</v>
      </c>
      <c r="E1269" s="55">
        <v>44562</v>
      </c>
      <c r="F1269" s="137">
        <v>0.2</v>
      </c>
      <c r="G1269" s="90">
        <v>7</v>
      </c>
      <c r="H1269" s="63" t="s">
        <v>97</v>
      </c>
      <c r="I1269" s="58">
        <v>0</v>
      </c>
      <c r="J1269" s="63" t="s">
        <v>103</v>
      </c>
      <c r="K1269" s="140" t="s">
        <v>178</v>
      </c>
      <c r="L1269" s="156">
        <v>17</v>
      </c>
      <c r="M12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269" s="89" t="str">
        <f>CONCATENATE("F","$",Таблица_основная[[#This Row],[Первая строка массива]])</f>
        <v>F$706</v>
      </c>
      <c r="O126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269" s="90">
        <v>706</v>
      </c>
      <c r="Q1269" s="90">
        <f>Таблица_основная[[#This Row],[Первая строка массива]]+43</f>
        <v>749</v>
      </c>
    </row>
    <row r="1270" spans="1:17" ht="15.75" x14ac:dyDescent="0.25">
      <c r="A1270" s="90">
        <v>474</v>
      </c>
      <c r="B1270" s="90">
        <v>1269</v>
      </c>
      <c r="C1270" s="53" t="s">
        <v>33</v>
      </c>
      <c r="D1270" s="144" t="s">
        <v>161</v>
      </c>
      <c r="E1270" s="55">
        <v>44562</v>
      </c>
      <c r="F1270" s="95">
        <v>0.2</v>
      </c>
      <c r="G1270" s="90">
        <v>4</v>
      </c>
      <c r="H1270" s="63" t="s">
        <v>97</v>
      </c>
      <c r="I1270" s="93">
        <v>0.2</v>
      </c>
      <c r="J1270" s="63" t="s">
        <v>103</v>
      </c>
      <c r="K1270" s="67" t="s">
        <v>178</v>
      </c>
      <c r="L1270" s="155">
        <v>17</v>
      </c>
      <c r="M12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270" s="89" t="str">
        <f>CONCATENATE("F","$",Таблица_основная[[#This Row],[Первая строка массива]])</f>
        <v>F$442</v>
      </c>
      <c r="O127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270" s="90">
        <v>442</v>
      </c>
      <c r="Q1270" s="90">
        <f>Таблица_основная[[#This Row],[Первая строка массива]]+43</f>
        <v>485</v>
      </c>
    </row>
    <row r="1271" spans="1:17" ht="15.75" x14ac:dyDescent="0.25">
      <c r="A1271" s="90">
        <v>518</v>
      </c>
      <c r="B1271" s="90">
        <v>1270</v>
      </c>
      <c r="C1271" s="53" t="s">
        <v>33</v>
      </c>
      <c r="D1271" s="144" t="s">
        <v>94</v>
      </c>
      <c r="E1271" s="55">
        <v>44562</v>
      </c>
      <c r="F1271" s="95">
        <v>0.9</v>
      </c>
      <c r="G1271" s="90">
        <v>9</v>
      </c>
      <c r="H1271" s="63" t="s">
        <v>97</v>
      </c>
      <c r="I1271" s="95">
        <v>0.6</v>
      </c>
      <c r="J1271" s="63" t="s">
        <v>103</v>
      </c>
      <c r="K1271" s="67">
        <v>0.2</v>
      </c>
      <c r="L1271" s="155">
        <v>17</v>
      </c>
      <c r="M12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1" s="89" t="str">
        <f>CONCATENATE("F","$",Таблица_основная[[#This Row],[Первая строка массива]])</f>
        <v>F$486</v>
      </c>
      <c r="O127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271" s="90">
        <v>486</v>
      </c>
      <c r="Q1271" s="90">
        <f>Таблица_основная[[#This Row],[Первая строка массива]]+43</f>
        <v>529</v>
      </c>
    </row>
    <row r="1272" spans="1:17" ht="15.75" x14ac:dyDescent="0.25">
      <c r="A1272" s="90">
        <v>386</v>
      </c>
      <c r="B1272" s="90">
        <v>1271</v>
      </c>
      <c r="C1272" s="53" t="s">
        <v>33</v>
      </c>
      <c r="D1272" s="54" t="s">
        <v>162</v>
      </c>
      <c r="E1272" s="55">
        <v>44562</v>
      </c>
      <c r="F1272" s="146">
        <v>1.9</v>
      </c>
      <c r="G1272" s="59">
        <v>10</v>
      </c>
      <c r="H1272" s="63" t="s">
        <v>97</v>
      </c>
      <c r="I1272" s="59">
        <v>1.9</v>
      </c>
      <c r="J1272" s="63" t="s">
        <v>103</v>
      </c>
      <c r="K1272" s="67">
        <v>1.5</v>
      </c>
      <c r="L1272" s="155">
        <v>17</v>
      </c>
      <c r="M12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2" s="89" t="str">
        <f>CONCATENATE("F","$",Таблица_основная[[#This Row],[Первая строка массива]])</f>
        <v>F$354</v>
      </c>
      <c r="O127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272" s="90">
        <v>354</v>
      </c>
      <c r="Q1272" s="90">
        <f>Таблица_основная[[#This Row],[Первая строка массива]]+43</f>
        <v>397</v>
      </c>
    </row>
    <row r="1273" spans="1:17" ht="15.75" x14ac:dyDescent="0.25">
      <c r="A1273" s="90">
        <v>122</v>
      </c>
      <c r="B1273" s="90">
        <v>1272</v>
      </c>
      <c r="C1273" s="53" t="s">
        <v>33</v>
      </c>
      <c r="D1273" s="54" t="s">
        <v>83</v>
      </c>
      <c r="E1273" s="55">
        <v>44562</v>
      </c>
      <c r="F1273" s="92">
        <v>3</v>
      </c>
      <c r="G1273" s="96">
        <v>3</v>
      </c>
      <c r="H1273" s="63" t="s">
        <v>97</v>
      </c>
      <c r="I1273" s="92">
        <v>1.1000000000000001</v>
      </c>
      <c r="J1273" s="63" t="s">
        <v>103</v>
      </c>
      <c r="K1273" s="67">
        <v>30.3</v>
      </c>
      <c r="L1273" s="155">
        <v>17</v>
      </c>
      <c r="M12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3" s="89" t="str">
        <f>CONCATENATE("F","$",Таблица_основная[[#This Row],[Первая строка массива]])</f>
        <v>F$90</v>
      </c>
      <c r="O127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273" s="90">
        <v>90</v>
      </c>
      <c r="Q1273" s="90">
        <f>Таблица_основная[[#This Row],[Первая строка массива]]+43</f>
        <v>133</v>
      </c>
    </row>
    <row r="1274" spans="1:17" ht="15.75" x14ac:dyDescent="0.25">
      <c r="A1274" s="90">
        <v>210</v>
      </c>
      <c r="B1274" s="90">
        <v>1273</v>
      </c>
      <c r="C1274" s="53" t="s">
        <v>33</v>
      </c>
      <c r="D1274" s="54" t="s">
        <v>163</v>
      </c>
      <c r="E1274" s="55">
        <v>44562</v>
      </c>
      <c r="F1274" s="151">
        <v>97</v>
      </c>
      <c r="G1274" s="96">
        <v>5</v>
      </c>
      <c r="H1274" s="63" t="s">
        <v>97</v>
      </c>
      <c r="I1274" s="151">
        <v>99.2</v>
      </c>
      <c r="J1274" s="63" t="s">
        <v>103</v>
      </c>
      <c r="K1274" s="67" t="s">
        <v>178</v>
      </c>
      <c r="L1274" s="155">
        <v>17</v>
      </c>
      <c r="M12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4" s="89" t="str">
        <f>CONCATENATE("F","$",Таблица_основная[[#This Row],[Первая строка массива]])</f>
        <v>F$178</v>
      </c>
      <c r="O127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274" s="90">
        <v>178</v>
      </c>
      <c r="Q1274" s="90">
        <f>Таблица_основная[[#This Row],[Первая строка массива]]+43</f>
        <v>221</v>
      </c>
    </row>
    <row r="1275" spans="1:17" ht="15.75" x14ac:dyDescent="0.25">
      <c r="A1275" s="90">
        <v>1090</v>
      </c>
      <c r="B1275" s="90">
        <v>1274</v>
      </c>
      <c r="C1275" s="53" t="s">
        <v>33</v>
      </c>
      <c r="D1275" s="54" t="s">
        <v>155</v>
      </c>
      <c r="E1275" s="55">
        <v>44927</v>
      </c>
      <c r="F1275" s="56">
        <v>14</v>
      </c>
      <c r="G1275" s="59">
        <v>16</v>
      </c>
      <c r="H1275" s="63" t="s">
        <v>98</v>
      </c>
      <c r="I1275" s="56">
        <v>24</v>
      </c>
      <c r="J1275" s="63" t="s">
        <v>104</v>
      </c>
      <c r="K1275" s="69">
        <v>209.5</v>
      </c>
      <c r="L1275" s="154">
        <v>13</v>
      </c>
      <c r="M127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5" s="89" t="str">
        <f>CONCATENATE("F","$",Таблица_основная[[#This Row],[Первая строка массива]])</f>
        <v>F$1058</v>
      </c>
      <c r="O127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275" s="90">
        <v>1058</v>
      </c>
      <c r="Q1275" s="90">
        <f>Таблица_основная[[#This Row],[Первая строка массива]]+43</f>
        <v>1101</v>
      </c>
    </row>
    <row r="1276" spans="1:17" ht="15.75" x14ac:dyDescent="0.25">
      <c r="A1276" s="90">
        <v>1618</v>
      </c>
      <c r="B1276" s="90">
        <v>1275</v>
      </c>
      <c r="C1276" s="53" t="s">
        <v>33</v>
      </c>
      <c r="D1276" s="54" t="s">
        <v>164</v>
      </c>
      <c r="E1276" s="55">
        <v>44927</v>
      </c>
      <c r="F1276" s="56">
        <v>122129.99999999997</v>
      </c>
      <c r="G1276" s="59">
        <v>12</v>
      </c>
      <c r="H1276" s="63" t="s">
        <v>98</v>
      </c>
      <c r="I1276" s="56">
        <v>131655.9</v>
      </c>
      <c r="J1276" s="63" t="s">
        <v>104</v>
      </c>
      <c r="K1276" s="71">
        <v>1645476.7</v>
      </c>
      <c r="L1276" s="155">
        <v>13</v>
      </c>
      <c r="M127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6" s="89" t="str">
        <f>CONCATENATE("F","$",Таблица_основная[[#This Row],[Первая строка массива]])</f>
        <v>F$1586</v>
      </c>
      <c r="O127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276" s="90">
        <v>1586</v>
      </c>
      <c r="Q1276" s="90">
        <f>Таблица_основная[[#This Row],[Первая строка массива]]+43</f>
        <v>1629</v>
      </c>
    </row>
    <row r="1277" spans="1:17" ht="15.75" x14ac:dyDescent="0.25">
      <c r="A1277" s="90">
        <v>1134</v>
      </c>
      <c r="B1277" s="90">
        <v>1276</v>
      </c>
      <c r="C1277" s="53" t="s">
        <v>33</v>
      </c>
      <c r="D1277" s="54" t="s">
        <v>156</v>
      </c>
      <c r="E1277" s="55">
        <v>44927</v>
      </c>
      <c r="F1277" s="57">
        <v>0.1</v>
      </c>
      <c r="G1277" s="59">
        <v>4</v>
      </c>
      <c r="H1277" s="63" t="s">
        <v>98</v>
      </c>
      <c r="I1277" s="57">
        <v>0.2</v>
      </c>
      <c r="J1277" s="63" t="s">
        <v>104</v>
      </c>
      <c r="K1277" s="66">
        <v>1E-3</v>
      </c>
      <c r="L1277" s="154">
        <v>13</v>
      </c>
      <c r="M127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7" s="89" t="str">
        <f>CONCATENATE("F","$",Таблица_основная[[#This Row],[Первая строка массива]])</f>
        <v>F$1102</v>
      </c>
      <c r="O127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277" s="90">
        <v>1102</v>
      </c>
      <c r="Q1277" s="90">
        <f>Таблица_основная[[#This Row],[Первая строка массива]]+43</f>
        <v>1145</v>
      </c>
    </row>
    <row r="1278" spans="1:17" ht="15.75" x14ac:dyDescent="0.25">
      <c r="A1278" s="90">
        <v>870</v>
      </c>
      <c r="B1278" s="90">
        <v>1277</v>
      </c>
      <c r="C1278" s="53" t="s">
        <v>33</v>
      </c>
      <c r="D1278" s="54" t="s">
        <v>165</v>
      </c>
      <c r="E1278" s="55">
        <v>44927</v>
      </c>
      <c r="F1278" s="56">
        <v>84</v>
      </c>
      <c r="G1278" s="59">
        <v>16</v>
      </c>
      <c r="H1278" s="63" t="s">
        <v>98</v>
      </c>
      <c r="I1278" s="56">
        <v>147.19999999999999</v>
      </c>
      <c r="J1278" s="63" t="s">
        <v>104</v>
      </c>
      <c r="K1278" s="70">
        <v>2015</v>
      </c>
      <c r="L1278" s="154">
        <v>13</v>
      </c>
      <c r="M127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8" s="89" t="str">
        <f>CONCATENATE("F","$",Таблица_основная[[#This Row],[Первая строка массива]])</f>
        <v>F$838</v>
      </c>
      <c r="O127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278" s="90">
        <v>838</v>
      </c>
      <c r="Q1278" s="90">
        <f>Таблица_основная[[#This Row],[Первая строка массива]]+43</f>
        <v>881</v>
      </c>
    </row>
    <row r="1279" spans="1:17" ht="15.75" x14ac:dyDescent="0.25">
      <c r="A1279" s="90">
        <v>1662</v>
      </c>
      <c r="B1279" s="90">
        <v>1278</v>
      </c>
      <c r="C1279" s="53" t="s">
        <v>33</v>
      </c>
      <c r="D1279" s="54" t="s">
        <v>166</v>
      </c>
      <c r="E1279" s="55">
        <v>44927</v>
      </c>
      <c r="F1279" s="56">
        <v>2307</v>
      </c>
      <c r="G1279" s="59">
        <v>12</v>
      </c>
      <c r="H1279" s="63" t="s">
        <v>98</v>
      </c>
      <c r="I1279" s="56">
        <v>4235.8999999999996</v>
      </c>
      <c r="J1279" s="63" t="s">
        <v>104</v>
      </c>
      <c r="K1279" s="70">
        <v>45809.4</v>
      </c>
      <c r="L1279" s="154">
        <v>13</v>
      </c>
      <c r="M127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79" s="89" t="str">
        <f>CONCATENATE("F","$",Таблица_основная[[#This Row],[Первая строка массива]])</f>
        <v>F$1630</v>
      </c>
      <c r="O127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279" s="90">
        <v>1630</v>
      </c>
      <c r="Q1279" s="90">
        <f>Таблица_основная[[#This Row],[Первая строка массива]]+43</f>
        <v>1673</v>
      </c>
    </row>
    <row r="1280" spans="1:17" ht="15.75" x14ac:dyDescent="0.25">
      <c r="A1280" s="90">
        <v>914</v>
      </c>
      <c r="B1280" s="90">
        <v>1279</v>
      </c>
      <c r="C1280" s="53" t="s">
        <v>33</v>
      </c>
      <c r="D1280" s="54" t="s">
        <v>157</v>
      </c>
      <c r="E1280" s="55">
        <v>44927</v>
      </c>
      <c r="F1280" s="56">
        <v>2405</v>
      </c>
      <c r="G1280" s="59">
        <v>12</v>
      </c>
      <c r="H1280" s="63" t="s">
        <v>98</v>
      </c>
      <c r="I1280" s="56">
        <v>4407.1000000000004</v>
      </c>
      <c r="J1280" s="63" t="s">
        <v>104</v>
      </c>
      <c r="K1280" s="67">
        <v>48033.8</v>
      </c>
      <c r="L1280" s="155">
        <v>13</v>
      </c>
      <c r="M128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0" s="89" t="str">
        <f>CONCATENATE("F","$",Таблица_основная[[#This Row],[Первая строка массива]])</f>
        <v>F$882</v>
      </c>
      <c r="O128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280" s="90">
        <v>882</v>
      </c>
      <c r="Q1280" s="90">
        <f>Таблица_основная[[#This Row],[Первая строка массива]]+43</f>
        <v>925</v>
      </c>
    </row>
    <row r="1281" spans="1:17" ht="15.75" x14ac:dyDescent="0.25">
      <c r="A1281" s="90">
        <v>1266</v>
      </c>
      <c r="B1281" s="90">
        <v>1280</v>
      </c>
      <c r="C1281" s="53" t="s">
        <v>33</v>
      </c>
      <c r="D1281" s="54" t="s">
        <v>71</v>
      </c>
      <c r="E1281" s="55">
        <v>44927</v>
      </c>
      <c r="F1281" s="57">
        <v>19.7</v>
      </c>
      <c r="G1281" s="59">
        <v>16</v>
      </c>
      <c r="H1281" s="63" t="s">
        <v>98</v>
      </c>
      <c r="I1281" s="57">
        <v>33.5</v>
      </c>
      <c r="J1281" s="63" t="s">
        <v>104</v>
      </c>
      <c r="K1281" s="67">
        <v>29.2</v>
      </c>
      <c r="L1281" s="155">
        <v>13</v>
      </c>
      <c r="M128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1" s="89" t="str">
        <f>CONCATENATE("F","$",Таблица_основная[[#This Row],[Первая строка массива]])</f>
        <v>F$1234</v>
      </c>
      <c r="O128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281" s="90">
        <v>1234</v>
      </c>
      <c r="Q1281" s="90">
        <f>Таблица_основная[[#This Row],[Первая строка массива]]+43</f>
        <v>1277</v>
      </c>
    </row>
    <row r="1282" spans="1:17" ht="15.75" x14ac:dyDescent="0.25">
      <c r="A1282" s="90">
        <v>1178</v>
      </c>
      <c r="B1282" s="90">
        <v>1281</v>
      </c>
      <c r="C1282" s="53" t="s">
        <v>33</v>
      </c>
      <c r="D1282" s="59" t="s">
        <v>158</v>
      </c>
      <c r="E1282" s="55">
        <v>44927</v>
      </c>
      <c r="F1282" s="59">
        <v>163</v>
      </c>
      <c r="G1282" s="59">
        <v>15</v>
      </c>
      <c r="H1282" s="63" t="s">
        <v>98</v>
      </c>
      <c r="I1282" s="59">
        <v>183.4</v>
      </c>
      <c r="J1282" s="63" t="s">
        <v>104</v>
      </c>
      <c r="K1282" s="67">
        <v>2563.9</v>
      </c>
      <c r="L1282" s="155">
        <v>13</v>
      </c>
      <c r="M128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2" s="89" t="str">
        <f>CONCATENATE("F","$",Таблица_основная[[#This Row],[Первая строка массива]])</f>
        <v>F$1146</v>
      </c>
      <c r="O128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282" s="90">
        <v>1146</v>
      </c>
      <c r="Q1282" s="90">
        <f>Таблица_основная[[#This Row],[Первая строка массива]]+43</f>
        <v>1189</v>
      </c>
    </row>
    <row r="1283" spans="1:17" ht="15.75" x14ac:dyDescent="0.25">
      <c r="A1283" s="90">
        <v>1002</v>
      </c>
      <c r="B1283" s="90">
        <v>1282</v>
      </c>
      <c r="C1283" s="53" t="s">
        <v>33</v>
      </c>
      <c r="D1283" s="91" t="s">
        <v>85</v>
      </c>
      <c r="E1283" s="55">
        <v>44927</v>
      </c>
      <c r="F1283" s="93">
        <v>0.68</v>
      </c>
      <c r="G1283" s="90">
        <v>13</v>
      </c>
      <c r="H1283" s="63" t="s">
        <v>98</v>
      </c>
      <c r="I1283" s="137">
        <v>0</v>
      </c>
      <c r="J1283" s="63" t="s">
        <v>104</v>
      </c>
      <c r="K1283" s="140" t="s">
        <v>178</v>
      </c>
      <c r="L1283" s="156">
        <v>13</v>
      </c>
      <c r="M128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3" s="89" t="str">
        <f>CONCATENATE("F","$",Таблица_основная[[#This Row],[Первая строка массива]])</f>
        <v>F$970</v>
      </c>
      <c r="O128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283" s="90">
        <v>970</v>
      </c>
      <c r="Q1283" s="90">
        <f>Таблица_основная[[#This Row],[Первая строка массива]]+43</f>
        <v>1013</v>
      </c>
    </row>
    <row r="1284" spans="1:17" ht="15.75" x14ac:dyDescent="0.25">
      <c r="A1284" s="90">
        <v>1398</v>
      </c>
      <c r="B1284" s="90">
        <v>1283</v>
      </c>
      <c r="C1284" s="53" t="s">
        <v>33</v>
      </c>
      <c r="D1284" s="91" t="s">
        <v>86</v>
      </c>
      <c r="E1284" s="55">
        <v>44927</v>
      </c>
      <c r="F1284" s="93">
        <v>28</v>
      </c>
      <c r="G1284" s="90">
        <v>10</v>
      </c>
      <c r="H1284" s="63" t="s">
        <v>98</v>
      </c>
      <c r="I1284" s="93">
        <v>28.3</v>
      </c>
      <c r="J1284" s="63" t="s">
        <v>104</v>
      </c>
      <c r="K1284" s="67" t="s">
        <v>178</v>
      </c>
      <c r="L1284" s="155">
        <v>13</v>
      </c>
      <c r="M128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284" s="89" t="str">
        <f>CONCATENATE("F","$",Таблица_основная[[#This Row],[Первая строка массива]])</f>
        <v>F$1366</v>
      </c>
      <c r="O128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284" s="90">
        <v>1366</v>
      </c>
      <c r="Q1284" s="90">
        <f>Таблица_основная[[#This Row],[Первая строка массива]]+43</f>
        <v>1409</v>
      </c>
    </row>
    <row r="1285" spans="1:17" ht="15.75" x14ac:dyDescent="0.25">
      <c r="A1285" s="90">
        <v>1442</v>
      </c>
      <c r="B1285" s="90">
        <v>1284</v>
      </c>
      <c r="C1285" s="53" t="s">
        <v>33</v>
      </c>
      <c r="D1285" s="91" t="s">
        <v>159</v>
      </c>
      <c r="E1285" s="55">
        <v>44927</v>
      </c>
      <c r="F1285" s="93">
        <v>28</v>
      </c>
      <c r="G1285" s="90">
        <v>10</v>
      </c>
      <c r="H1285" s="63" t="s">
        <v>98</v>
      </c>
      <c r="I1285" s="93">
        <v>39.1</v>
      </c>
      <c r="J1285" s="63" t="s">
        <v>104</v>
      </c>
      <c r="K1285" s="67" t="s">
        <v>178</v>
      </c>
      <c r="L1285" s="155">
        <v>13</v>
      </c>
      <c r="M128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285" s="89" t="str">
        <f>CONCATENATE("F","$",Таблица_основная[[#This Row],[Первая строка массива]])</f>
        <v>F$1410</v>
      </c>
      <c r="O128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285" s="90">
        <v>1410</v>
      </c>
      <c r="Q1285" s="90">
        <f>Таблица_основная[[#This Row],[Первая строка массива]]+43</f>
        <v>1453</v>
      </c>
    </row>
    <row r="1286" spans="1:17" ht="15.75" x14ac:dyDescent="0.25">
      <c r="A1286" s="90">
        <v>1530</v>
      </c>
      <c r="B1286" s="90">
        <v>1285</v>
      </c>
      <c r="C1286" s="53" t="s">
        <v>33</v>
      </c>
      <c r="D1286" s="91" t="s">
        <v>89</v>
      </c>
      <c r="E1286" s="55">
        <v>44927</v>
      </c>
      <c r="F1286" s="93">
        <v>48</v>
      </c>
      <c r="G1286" s="90">
        <v>11</v>
      </c>
      <c r="H1286" s="63" t="s">
        <v>98</v>
      </c>
      <c r="I1286" s="93">
        <v>43.2</v>
      </c>
      <c r="J1286" s="63" t="s">
        <v>104</v>
      </c>
      <c r="K1286" s="67">
        <v>39.299999999999997</v>
      </c>
      <c r="L1286" s="155">
        <v>13</v>
      </c>
      <c r="M12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6" s="89" t="str">
        <f>CONCATENATE("F","$",Таблица_основная[[#This Row],[Первая строка массива]])</f>
        <v>F$1498</v>
      </c>
      <c r="O128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286" s="90">
        <v>1498</v>
      </c>
      <c r="Q1286" s="90">
        <f>Таблица_основная[[#This Row],[Первая строка массива]]+43</f>
        <v>1541</v>
      </c>
    </row>
    <row r="1287" spans="1:17" ht="15.75" x14ac:dyDescent="0.25">
      <c r="A1287" s="90">
        <v>1486</v>
      </c>
      <c r="B1287" s="90">
        <v>1286</v>
      </c>
      <c r="C1287" s="53" t="s">
        <v>33</v>
      </c>
      <c r="D1287" s="91" t="s">
        <v>90</v>
      </c>
      <c r="E1287" s="55">
        <v>44927</v>
      </c>
      <c r="F1287" s="93">
        <v>1</v>
      </c>
      <c r="G1287" s="90">
        <v>7</v>
      </c>
      <c r="H1287" s="63" t="s">
        <v>98</v>
      </c>
      <c r="I1287" s="93">
        <v>2.2000000000000002</v>
      </c>
      <c r="J1287" s="63" t="s">
        <v>104</v>
      </c>
      <c r="K1287" s="67">
        <v>31.5</v>
      </c>
      <c r="L1287" s="155">
        <v>13</v>
      </c>
      <c r="M12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87" s="89" t="str">
        <f>CONCATENATE("F","$",Таблица_основная[[#This Row],[Первая строка массива]])</f>
        <v>F$1454</v>
      </c>
      <c r="O128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287" s="90">
        <v>1454</v>
      </c>
      <c r="Q1287" s="90">
        <f>Таблица_основная[[#This Row],[Первая строка массива]]+43</f>
        <v>1497</v>
      </c>
    </row>
    <row r="1288" spans="1:17" ht="15.75" x14ac:dyDescent="0.25">
      <c r="A1288" s="90">
        <v>1574</v>
      </c>
      <c r="B1288" s="90">
        <v>1287</v>
      </c>
      <c r="C1288" s="53" t="s">
        <v>33</v>
      </c>
      <c r="D1288" s="91" t="s">
        <v>160</v>
      </c>
      <c r="E1288" s="55">
        <v>44927</v>
      </c>
      <c r="F1288" s="93">
        <v>0.4</v>
      </c>
      <c r="G1288" s="90">
        <v>6</v>
      </c>
      <c r="H1288" s="63" t="s">
        <v>98</v>
      </c>
      <c r="I1288" s="58">
        <v>0</v>
      </c>
      <c r="J1288" s="63" t="s">
        <v>104</v>
      </c>
      <c r="K1288" s="140" t="s">
        <v>178</v>
      </c>
      <c r="L1288" s="156">
        <v>13</v>
      </c>
      <c r="M12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288" s="89" t="str">
        <f>CONCATENATE("F","$",Таблица_основная[[#This Row],[Первая строка массива]])</f>
        <v>F$1542</v>
      </c>
      <c r="O128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288" s="90">
        <v>1542</v>
      </c>
      <c r="Q1288" s="90">
        <f>Таблица_основная[[#This Row],[Первая строка массива]]+43</f>
        <v>1585</v>
      </c>
    </row>
    <row r="1289" spans="1:17" ht="15.75" x14ac:dyDescent="0.25">
      <c r="A1289" s="90">
        <v>1310</v>
      </c>
      <c r="B1289" s="90">
        <v>1288</v>
      </c>
      <c r="C1289" s="53" t="s">
        <v>33</v>
      </c>
      <c r="D1289" s="91" t="s">
        <v>161</v>
      </c>
      <c r="E1289" s="55">
        <v>44927</v>
      </c>
      <c r="F1289" s="95">
        <v>0.2</v>
      </c>
      <c r="G1289" s="90">
        <v>4</v>
      </c>
      <c r="H1289" s="63" t="s">
        <v>98</v>
      </c>
      <c r="I1289" s="95">
        <v>0.2</v>
      </c>
      <c r="J1289" s="63" t="s">
        <v>104</v>
      </c>
      <c r="K1289" s="67" t="s">
        <v>178</v>
      </c>
      <c r="L1289" s="155">
        <v>13</v>
      </c>
      <c r="M128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289" s="89" t="str">
        <f>CONCATENATE("F","$",Таблица_основная[[#This Row],[Первая строка массива]])</f>
        <v>F$1278</v>
      </c>
      <c r="O128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289" s="90">
        <v>1278</v>
      </c>
      <c r="Q1289" s="90">
        <f>Таблица_основная[[#This Row],[Первая строка массива]]+43</f>
        <v>1321</v>
      </c>
    </row>
    <row r="1290" spans="1:17" ht="15.75" x14ac:dyDescent="0.25">
      <c r="A1290" s="90">
        <v>1354</v>
      </c>
      <c r="B1290" s="90">
        <v>1289</v>
      </c>
      <c r="C1290" s="53" t="s">
        <v>33</v>
      </c>
      <c r="D1290" s="91" t="s">
        <v>94</v>
      </c>
      <c r="E1290" s="55">
        <v>44927</v>
      </c>
      <c r="F1290" s="95">
        <v>0.4</v>
      </c>
      <c r="G1290" s="90">
        <v>3</v>
      </c>
      <c r="H1290" s="63" t="s">
        <v>98</v>
      </c>
      <c r="I1290" s="95">
        <v>0.5</v>
      </c>
      <c r="J1290" s="63" t="s">
        <v>104</v>
      </c>
      <c r="K1290" s="67">
        <v>0.2</v>
      </c>
      <c r="L1290" s="155">
        <v>13</v>
      </c>
      <c r="M12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290" s="89" t="str">
        <f>CONCATENATE("F","$",Таблица_основная[[#This Row],[Первая строка массива]])</f>
        <v>F$1322</v>
      </c>
      <c r="O129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290" s="90">
        <v>1322</v>
      </c>
      <c r="Q1290" s="90">
        <f>Таблица_основная[[#This Row],[Первая строка массива]]+43</f>
        <v>1365</v>
      </c>
    </row>
    <row r="1291" spans="1:17" ht="15.75" x14ac:dyDescent="0.25">
      <c r="A1291" s="90">
        <v>1222</v>
      </c>
      <c r="B1291" s="90">
        <v>1290</v>
      </c>
      <c r="C1291" s="53" t="s">
        <v>33</v>
      </c>
      <c r="D1291" s="59" t="s">
        <v>162</v>
      </c>
      <c r="E1291" s="55">
        <v>44927</v>
      </c>
      <c r="F1291" s="59">
        <v>1.3</v>
      </c>
      <c r="G1291" s="59">
        <v>9</v>
      </c>
      <c r="H1291" s="63" t="s">
        <v>98</v>
      </c>
      <c r="I1291" s="59">
        <v>1.4</v>
      </c>
      <c r="J1291" s="63" t="s">
        <v>104</v>
      </c>
      <c r="K1291" s="67">
        <v>1.6</v>
      </c>
      <c r="L1291" s="155">
        <v>13</v>
      </c>
      <c r="M12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1291" s="89" t="str">
        <f>CONCATENATE("F","$",Таблица_основная[[#This Row],[Первая строка массива]])</f>
        <v>F$1190</v>
      </c>
      <c r="O129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291" s="90">
        <v>1190</v>
      </c>
      <c r="Q1291" s="90">
        <f>Таблица_основная[[#This Row],[Первая строка массива]]+43</f>
        <v>1233</v>
      </c>
    </row>
    <row r="1292" spans="1:17" ht="15.75" x14ac:dyDescent="0.25">
      <c r="A1292" s="90">
        <v>958</v>
      </c>
      <c r="B1292" s="90">
        <v>1291</v>
      </c>
      <c r="C1292" s="53" t="s">
        <v>33</v>
      </c>
      <c r="D1292" s="54" t="s">
        <v>83</v>
      </c>
      <c r="E1292" s="55">
        <v>44927</v>
      </c>
      <c r="F1292" s="149">
        <v>2</v>
      </c>
      <c r="G1292" s="96">
        <v>4</v>
      </c>
      <c r="H1292" s="63" t="s">
        <v>98</v>
      </c>
      <c r="I1292" s="92">
        <v>1.1000000000000001</v>
      </c>
      <c r="J1292" s="63" t="s">
        <v>104</v>
      </c>
      <c r="K1292" s="67">
        <v>32.1</v>
      </c>
      <c r="L1292" s="155">
        <v>13</v>
      </c>
      <c r="M12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2" s="89" t="str">
        <f>CONCATENATE("F","$",Таблица_основная[[#This Row],[Первая строка массива]])</f>
        <v>F$926</v>
      </c>
      <c r="O129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292" s="90">
        <v>926</v>
      </c>
      <c r="Q1292" s="90">
        <f>Таблица_основная[[#This Row],[Первая строка массива]]+43</f>
        <v>969</v>
      </c>
    </row>
    <row r="1293" spans="1:17" ht="15.75" x14ac:dyDescent="0.25">
      <c r="A1293" s="90">
        <v>1046</v>
      </c>
      <c r="B1293" s="90">
        <v>1292</v>
      </c>
      <c r="C1293" s="53" t="s">
        <v>33</v>
      </c>
      <c r="D1293" s="54" t="s">
        <v>163</v>
      </c>
      <c r="E1293" s="55">
        <v>44927</v>
      </c>
      <c r="F1293" s="94">
        <v>97.3</v>
      </c>
      <c r="G1293" s="96">
        <v>2</v>
      </c>
      <c r="H1293" s="63" t="s">
        <v>98</v>
      </c>
      <c r="I1293" s="94">
        <v>99.5</v>
      </c>
      <c r="J1293" s="63" t="s">
        <v>104</v>
      </c>
      <c r="K1293" s="67" t="s">
        <v>178</v>
      </c>
      <c r="L1293" s="155">
        <v>13</v>
      </c>
      <c r="M12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3" s="89" t="str">
        <f>CONCATENATE("F","$",Таблица_основная[[#This Row],[Первая строка массива]])</f>
        <v>F$1014</v>
      </c>
      <c r="O129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293" s="90">
        <v>1014</v>
      </c>
      <c r="Q1293" s="90">
        <f>Таблица_основная[[#This Row],[Первая строка массива]]+43</f>
        <v>1057</v>
      </c>
    </row>
    <row r="1294" spans="1:17" ht="15.75" x14ac:dyDescent="0.25">
      <c r="A1294" s="90">
        <v>255</v>
      </c>
      <c r="B1294" s="90">
        <v>1293</v>
      </c>
      <c r="C1294" s="53" t="s">
        <v>34</v>
      </c>
      <c r="D1294" s="54" t="s">
        <v>155</v>
      </c>
      <c r="E1294" s="55">
        <v>44562</v>
      </c>
      <c r="F1294" s="59">
        <v>25</v>
      </c>
      <c r="G1294" s="59">
        <v>9</v>
      </c>
      <c r="H1294" s="63" t="s">
        <v>97</v>
      </c>
      <c r="I1294" s="59">
        <v>24.3</v>
      </c>
      <c r="J1294" s="63" t="s">
        <v>103</v>
      </c>
      <c r="K1294" s="72">
        <v>235.1</v>
      </c>
      <c r="L1294" s="154">
        <v>10</v>
      </c>
      <c r="M1294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N1294" s="89" t="str">
        <f>CONCATENATE("F","$",Таблица_основная[[#This Row],[Первая строка массива]])</f>
        <v>F$222</v>
      </c>
      <c r="O129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294" s="90">
        <v>222</v>
      </c>
      <c r="Q1294" s="90">
        <f>Таблица_основная[[#This Row],[Первая строка массива]]+43</f>
        <v>265</v>
      </c>
    </row>
    <row r="1295" spans="1:17" ht="15.75" x14ac:dyDescent="0.25">
      <c r="A1295" s="90">
        <v>783</v>
      </c>
      <c r="B1295" s="90">
        <v>1294</v>
      </c>
      <c r="C1295" s="53" t="s">
        <v>34</v>
      </c>
      <c r="D1295" s="54" t="s">
        <v>164</v>
      </c>
      <c r="E1295" s="55">
        <v>44562</v>
      </c>
      <c r="F1295" s="59">
        <v>126280.99999999999</v>
      </c>
      <c r="G1295" s="59">
        <v>7</v>
      </c>
      <c r="H1295" s="63" t="s">
        <v>97</v>
      </c>
      <c r="I1295" s="59">
        <v>116149</v>
      </c>
      <c r="J1295" s="63" t="s">
        <v>103</v>
      </c>
      <c r="K1295" s="73">
        <v>1712442.1</v>
      </c>
      <c r="L1295" s="154">
        <v>10</v>
      </c>
      <c r="M129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5" s="89" t="str">
        <f>CONCATENATE("F","$",Таблица_основная[[#This Row],[Первая строка массива]])</f>
        <v>F$750</v>
      </c>
      <c r="O129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295" s="90">
        <v>750</v>
      </c>
      <c r="Q1295" s="90">
        <f>Таблица_основная[[#This Row],[Первая строка массива]]+43</f>
        <v>793</v>
      </c>
    </row>
    <row r="1296" spans="1:17" ht="15.75" x14ac:dyDescent="0.25">
      <c r="A1296" s="90">
        <v>299</v>
      </c>
      <c r="B1296" s="90">
        <v>1295</v>
      </c>
      <c r="C1296" s="53" t="s">
        <v>34</v>
      </c>
      <c r="D1296" s="54" t="s">
        <v>156</v>
      </c>
      <c r="E1296" s="55">
        <v>44562</v>
      </c>
      <c r="F1296" s="146">
        <v>0.2</v>
      </c>
      <c r="G1296" s="59">
        <v>3</v>
      </c>
      <c r="H1296" s="63" t="s">
        <v>97</v>
      </c>
      <c r="I1296" s="146">
        <v>0.2</v>
      </c>
      <c r="J1296" s="63" t="s">
        <v>103</v>
      </c>
      <c r="K1296" s="67">
        <v>2E-3</v>
      </c>
      <c r="L1296" s="155">
        <v>10</v>
      </c>
      <c r="M12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296" s="89" t="str">
        <f>CONCATENATE("F","$",Таблица_основная[[#This Row],[Первая строка массива]])</f>
        <v>F$266</v>
      </c>
      <c r="O129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296" s="90">
        <v>266</v>
      </c>
      <c r="Q1296" s="90">
        <f>Таблица_основная[[#This Row],[Первая строка массива]]+43</f>
        <v>309</v>
      </c>
    </row>
    <row r="1297" spans="1:17" ht="15.75" x14ac:dyDescent="0.25">
      <c r="A1297" s="90">
        <v>35</v>
      </c>
      <c r="B1297" s="90">
        <v>1296</v>
      </c>
      <c r="C1297" s="53" t="s">
        <v>34</v>
      </c>
      <c r="D1297" s="54" t="s">
        <v>165</v>
      </c>
      <c r="E1297" s="55">
        <v>44562</v>
      </c>
      <c r="F1297" s="59">
        <v>118</v>
      </c>
      <c r="G1297" s="59">
        <v>11</v>
      </c>
      <c r="H1297" s="63" t="s">
        <v>97</v>
      </c>
      <c r="I1297" s="59">
        <v>154.69999999999999</v>
      </c>
      <c r="J1297" s="63" t="s">
        <v>103</v>
      </c>
      <c r="K1297" s="74">
        <v>2237.9</v>
      </c>
      <c r="L1297" s="154">
        <v>10</v>
      </c>
      <c r="M129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7" s="89" t="str">
        <f>CONCATENATE("F","$",Таблица_основная[[#This Row],[Первая строка массива]])</f>
        <v>F$2</v>
      </c>
      <c r="O129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297" s="90">
        <v>2</v>
      </c>
      <c r="Q1297" s="90">
        <f>Таблица_основная[[#This Row],[Первая строка массива]]+43</f>
        <v>45</v>
      </c>
    </row>
    <row r="1298" spans="1:17" ht="15.75" x14ac:dyDescent="0.25">
      <c r="A1298" s="90">
        <v>827</v>
      </c>
      <c r="B1298" s="90">
        <v>1297</v>
      </c>
      <c r="C1298" s="53" t="s">
        <v>34</v>
      </c>
      <c r="D1298" s="54" t="s">
        <v>166</v>
      </c>
      <c r="E1298" s="55">
        <v>44562</v>
      </c>
      <c r="F1298" s="59">
        <v>2164</v>
      </c>
      <c r="G1298" s="59">
        <v>12</v>
      </c>
      <c r="H1298" s="63" t="s">
        <v>97</v>
      </c>
      <c r="I1298" s="59">
        <v>3901.3</v>
      </c>
      <c r="J1298" s="63" t="s">
        <v>103</v>
      </c>
      <c r="K1298" s="74">
        <v>44096.6</v>
      </c>
      <c r="L1298" s="154">
        <v>10</v>
      </c>
      <c r="M129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8" s="89" t="str">
        <f>CONCATENATE("F","$",Таблица_основная[[#This Row],[Первая строка массива]])</f>
        <v>F$794</v>
      </c>
      <c r="O129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298" s="90">
        <v>794</v>
      </c>
      <c r="Q1298" s="90">
        <f>Таблица_основная[[#This Row],[Первая строка массива]]+43</f>
        <v>837</v>
      </c>
    </row>
    <row r="1299" spans="1:17" ht="15.75" x14ac:dyDescent="0.25">
      <c r="A1299" s="90">
        <v>79</v>
      </c>
      <c r="B1299" s="90">
        <v>1298</v>
      </c>
      <c r="C1299" s="53" t="s">
        <v>34</v>
      </c>
      <c r="D1299" s="54" t="s">
        <v>157</v>
      </c>
      <c r="E1299" s="55">
        <v>44562</v>
      </c>
      <c r="F1299" s="59">
        <v>2307</v>
      </c>
      <c r="G1299" s="59">
        <v>11</v>
      </c>
      <c r="H1299" s="63" t="s">
        <v>97</v>
      </c>
      <c r="I1299" s="59">
        <v>4080.4</v>
      </c>
      <c r="J1299" s="63" t="s">
        <v>103</v>
      </c>
      <c r="K1299" s="68">
        <v>46569.599999999999</v>
      </c>
      <c r="L1299" s="155">
        <v>10</v>
      </c>
      <c r="M12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299" s="89" t="str">
        <f>CONCATENATE("F","$",Таблица_основная[[#This Row],[Первая строка массива]])</f>
        <v>F$46</v>
      </c>
      <c r="O129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299" s="90">
        <v>46</v>
      </c>
      <c r="Q1299" s="90">
        <f>Таблица_основная[[#This Row],[Первая строка массива]]+43</f>
        <v>89</v>
      </c>
    </row>
    <row r="1300" spans="1:17" ht="15.75" x14ac:dyDescent="0.25">
      <c r="A1300" s="90">
        <v>431</v>
      </c>
      <c r="B1300" s="90">
        <v>1299</v>
      </c>
      <c r="C1300" s="53" t="s">
        <v>34</v>
      </c>
      <c r="D1300" s="54" t="s">
        <v>71</v>
      </c>
      <c r="E1300" s="55">
        <v>44562</v>
      </c>
      <c r="F1300" s="146">
        <v>18.3</v>
      </c>
      <c r="G1300" s="59">
        <v>15</v>
      </c>
      <c r="H1300" s="63" t="s">
        <v>97</v>
      </c>
      <c r="I1300" s="146">
        <v>35.1</v>
      </c>
      <c r="J1300" s="63" t="s">
        <v>103</v>
      </c>
      <c r="K1300" s="67">
        <v>27.2</v>
      </c>
      <c r="L1300" s="155">
        <v>10</v>
      </c>
      <c r="M13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0" s="89" t="str">
        <f>CONCATENATE("F","$",Таблица_основная[[#This Row],[Первая строка массива]])</f>
        <v>F$398</v>
      </c>
      <c r="O130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300" s="90">
        <v>398</v>
      </c>
      <c r="Q1300" s="90">
        <f>Таблица_основная[[#This Row],[Первая строка массива]]+43</f>
        <v>441</v>
      </c>
    </row>
    <row r="1301" spans="1:17" ht="15.75" x14ac:dyDescent="0.25">
      <c r="A1301" s="90">
        <v>343</v>
      </c>
      <c r="B1301" s="90">
        <v>1300</v>
      </c>
      <c r="C1301" s="53" t="s">
        <v>34</v>
      </c>
      <c r="D1301" s="54" t="s">
        <v>158</v>
      </c>
      <c r="E1301" s="55">
        <v>44562</v>
      </c>
      <c r="F1301" s="59">
        <v>258</v>
      </c>
      <c r="G1301" s="59">
        <v>7</v>
      </c>
      <c r="H1301" s="63" t="s">
        <v>97</v>
      </c>
      <c r="I1301" s="59">
        <v>225.2</v>
      </c>
      <c r="J1301" s="63" t="s">
        <v>103</v>
      </c>
      <c r="K1301" s="67">
        <v>2573.6</v>
      </c>
      <c r="L1301" s="155">
        <v>10</v>
      </c>
      <c r="M13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1" s="89" t="str">
        <f>CONCATENATE("F","$",Таблица_основная[[#This Row],[Первая строка массива]])</f>
        <v>F$310</v>
      </c>
      <c r="O130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301" s="90">
        <v>310</v>
      </c>
      <c r="Q1301" s="90">
        <f>Таблица_основная[[#This Row],[Первая строка массива]]+43</f>
        <v>353</v>
      </c>
    </row>
    <row r="1302" spans="1:17" ht="15.75" x14ac:dyDescent="0.25">
      <c r="A1302" s="90">
        <v>167</v>
      </c>
      <c r="B1302" s="90">
        <v>1301</v>
      </c>
      <c r="C1302" s="53" t="s">
        <v>34</v>
      </c>
      <c r="D1302" s="144" t="s">
        <v>85</v>
      </c>
      <c r="E1302" s="55">
        <v>44562</v>
      </c>
      <c r="F1302" s="137">
        <v>0.68</v>
      </c>
      <c r="G1302" s="90">
        <v>14</v>
      </c>
      <c r="H1302" s="63" t="s">
        <v>97</v>
      </c>
      <c r="I1302" s="137">
        <v>0</v>
      </c>
      <c r="J1302" s="63" t="s">
        <v>103</v>
      </c>
      <c r="K1302" s="140" t="s">
        <v>178</v>
      </c>
      <c r="L1302" s="156">
        <v>10</v>
      </c>
      <c r="M130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2" s="89" t="str">
        <f>CONCATENATE("F","$",Таблица_основная[[#This Row],[Первая строка массива]])</f>
        <v>F$134</v>
      </c>
      <c r="O130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302" s="90">
        <v>134</v>
      </c>
      <c r="Q1302" s="90">
        <f>Таблица_основная[[#This Row],[Первая строка массива]]+43</f>
        <v>177</v>
      </c>
    </row>
    <row r="1303" spans="1:17" ht="15.75" x14ac:dyDescent="0.25">
      <c r="A1303" s="90">
        <v>563</v>
      </c>
      <c r="B1303" s="90">
        <v>1302</v>
      </c>
      <c r="C1303" s="53" t="s">
        <v>34</v>
      </c>
      <c r="D1303" s="144" t="s">
        <v>86</v>
      </c>
      <c r="E1303" s="55">
        <v>44562</v>
      </c>
      <c r="F1303" s="137">
        <v>29</v>
      </c>
      <c r="G1303" s="90">
        <v>8</v>
      </c>
      <c r="H1303" s="63" t="s">
        <v>97</v>
      </c>
      <c r="I1303" s="93">
        <v>25.4</v>
      </c>
      <c r="J1303" s="63" t="s">
        <v>103</v>
      </c>
      <c r="K1303" s="67" t="s">
        <v>178</v>
      </c>
      <c r="L1303" s="155">
        <v>10</v>
      </c>
      <c r="M13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3" s="89" t="str">
        <f>CONCATENATE("F","$",Таблица_основная[[#This Row],[Первая строка массива]])</f>
        <v>F$530</v>
      </c>
      <c r="O130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303" s="90">
        <v>530</v>
      </c>
      <c r="Q1303" s="90">
        <f>Таблица_основная[[#This Row],[Первая строка массива]]+43</f>
        <v>573</v>
      </c>
    </row>
    <row r="1304" spans="1:17" ht="15.75" x14ac:dyDescent="0.25">
      <c r="A1304" s="90">
        <v>607</v>
      </c>
      <c r="B1304" s="90">
        <v>1303</v>
      </c>
      <c r="C1304" s="53" t="s">
        <v>34</v>
      </c>
      <c r="D1304" s="144" t="s">
        <v>159</v>
      </c>
      <c r="E1304" s="55">
        <v>44562</v>
      </c>
      <c r="F1304" s="137">
        <v>64</v>
      </c>
      <c r="G1304" s="90">
        <v>12</v>
      </c>
      <c r="H1304" s="63" t="s">
        <v>97</v>
      </c>
      <c r="I1304" s="93">
        <v>62.9</v>
      </c>
      <c r="J1304" s="63" t="s">
        <v>103</v>
      </c>
      <c r="K1304" s="67" t="s">
        <v>178</v>
      </c>
      <c r="L1304" s="155">
        <v>10</v>
      </c>
      <c r="M13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4" s="89" t="str">
        <f>CONCATENATE("F","$",Таблица_основная[[#This Row],[Первая строка массива]])</f>
        <v>F$574</v>
      </c>
      <c r="O130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304" s="90">
        <v>574</v>
      </c>
      <c r="Q1304" s="90">
        <f>Таблица_основная[[#This Row],[Первая строка массива]]+43</f>
        <v>617</v>
      </c>
    </row>
    <row r="1305" spans="1:17" ht="15.75" x14ac:dyDescent="0.25">
      <c r="A1305" s="90">
        <v>695</v>
      </c>
      <c r="B1305" s="90">
        <v>1304</v>
      </c>
      <c r="C1305" s="53" t="s">
        <v>34</v>
      </c>
      <c r="D1305" s="144" t="s">
        <v>89</v>
      </c>
      <c r="E1305" s="55">
        <v>44562</v>
      </c>
      <c r="F1305" s="147">
        <v>50</v>
      </c>
      <c r="G1305" s="90">
        <v>6</v>
      </c>
      <c r="H1305" s="63" t="s">
        <v>97</v>
      </c>
      <c r="I1305" s="150">
        <v>32.1</v>
      </c>
      <c r="J1305" s="63" t="s">
        <v>103</v>
      </c>
      <c r="K1305" s="67">
        <v>35.9</v>
      </c>
      <c r="L1305" s="155">
        <v>10</v>
      </c>
      <c r="M13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5" s="89" t="str">
        <f>CONCATENATE("F","$",Таблица_основная[[#This Row],[Первая строка массива]])</f>
        <v>F$662</v>
      </c>
      <c r="O130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05" s="90">
        <v>662</v>
      </c>
      <c r="Q1305" s="90">
        <f>Таблица_основная[[#This Row],[Первая строка массива]]+43</f>
        <v>705</v>
      </c>
    </row>
    <row r="1306" spans="1:17" ht="15.75" x14ac:dyDescent="0.25">
      <c r="A1306" s="90">
        <v>651</v>
      </c>
      <c r="B1306" s="90">
        <v>1305</v>
      </c>
      <c r="C1306" s="53" t="s">
        <v>34</v>
      </c>
      <c r="D1306" s="144" t="s">
        <v>90</v>
      </c>
      <c r="E1306" s="55">
        <v>44562</v>
      </c>
      <c r="F1306" s="147">
        <v>13</v>
      </c>
      <c r="G1306" s="90">
        <v>11</v>
      </c>
      <c r="H1306" s="63" t="s">
        <v>97</v>
      </c>
      <c r="I1306" s="150">
        <v>13.7</v>
      </c>
      <c r="J1306" s="63" t="s">
        <v>103</v>
      </c>
      <c r="K1306" s="67">
        <v>42.8</v>
      </c>
      <c r="L1306" s="155">
        <v>10</v>
      </c>
      <c r="M130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306" s="89" t="str">
        <f>CONCATENATE("F","$",Таблица_основная[[#This Row],[Первая строка массива]])</f>
        <v>F$618</v>
      </c>
      <c r="O130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306" s="90">
        <v>618</v>
      </c>
      <c r="Q1306" s="90">
        <f>Таблица_основная[[#This Row],[Первая строка массива]]+43</f>
        <v>661</v>
      </c>
    </row>
    <row r="1307" spans="1:17" ht="15.75" x14ac:dyDescent="0.25">
      <c r="A1307" s="90">
        <v>739</v>
      </c>
      <c r="B1307" s="90">
        <v>1306</v>
      </c>
      <c r="C1307" s="53" t="s">
        <v>34</v>
      </c>
      <c r="D1307" s="144" t="s">
        <v>160</v>
      </c>
      <c r="E1307" s="55">
        <v>44562</v>
      </c>
      <c r="F1307" s="147">
        <v>0.2</v>
      </c>
      <c r="G1307" s="90">
        <v>7</v>
      </c>
      <c r="H1307" s="63" t="s">
        <v>97</v>
      </c>
      <c r="I1307" s="150">
        <v>0</v>
      </c>
      <c r="J1307" s="63" t="s">
        <v>103</v>
      </c>
      <c r="K1307" s="140" t="s">
        <v>178</v>
      </c>
      <c r="L1307" s="156">
        <v>10</v>
      </c>
      <c r="M13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07" s="89" t="str">
        <f>CONCATENATE("F","$",Таблица_основная[[#This Row],[Первая строка массива]])</f>
        <v>F$706</v>
      </c>
      <c r="O130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307" s="90">
        <v>706</v>
      </c>
      <c r="Q1307" s="90">
        <f>Таблица_основная[[#This Row],[Первая строка массива]]+43</f>
        <v>749</v>
      </c>
    </row>
    <row r="1308" spans="1:17" ht="15.75" x14ac:dyDescent="0.25">
      <c r="A1308" s="90">
        <v>475</v>
      </c>
      <c r="B1308" s="90">
        <v>1307</v>
      </c>
      <c r="C1308" s="53" t="s">
        <v>34</v>
      </c>
      <c r="D1308" s="144" t="s">
        <v>161</v>
      </c>
      <c r="E1308" s="55">
        <v>44562</v>
      </c>
      <c r="F1308" s="148">
        <v>0.2</v>
      </c>
      <c r="G1308" s="90">
        <v>4</v>
      </c>
      <c r="H1308" s="63" t="s">
        <v>97</v>
      </c>
      <c r="I1308" s="150">
        <v>0.2</v>
      </c>
      <c r="J1308" s="63" t="s">
        <v>103</v>
      </c>
      <c r="K1308" s="67" t="s">
        <v>178</v>
      </c>
      <c r="L1308" s="155">
        <v>10</v>
      </c>
      <c r="M130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308" s="89" t="str">
        <f>CONCATENATE("F","$",Таблица_основная[[#This Row],[Первая строка массива]])</f>
        <v>F$442</v>
      </c>
      <c r="O130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08" s="90">
        <v>442</v>
      </c>
      <c r="Q1308" s="90">
        <f>Таблица_основная[[#This Row],[Первая строка массива]]+43</f>
        <v>485</v>
      </c>
    </row>
    <row r="1309" spans="1:17" ht="15.75" x14ac:dyDescent="0.25">
      <c r="A1309" s="90">
        <v>519</v>
      </c>
      <c r="B1309" s="90">
        <v>1308</v>
      </c>
      <c r="C1309" s="53" t="s">
        <v>34</v>
      </c>
      <c r="D1309" s="144" t="s">
        <v>94</v>
      </c>
      <c r="E1309" s="55">
        <v>44562</v>
      </c>
      <c r="F1309" s="148">
        <v>1.2</v>
      </c>
      <c r="G1309" s="90">
        <v>6</v>
      </c>
      <c r="H1309" s="63" t="s">
        <v>97</v>
      </c>
      <c r="I1309" s="148">
        <v>0.6</v>
      </c>
      <c r="J1309" s="63" t="s">
        <v>103</v>
      </c>
      <c r="K1309" s="67">
        <v>0.2</v>
      </c>
      <c r="L1309" s="155">
        <v>10</v>
      </c>
      <c r="M13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09" s="89" t="str">
        <f>CONCATENATE("F","$",Таблица_основная[[#This Row],[Первая строка массива]])</f>
        <v>F$486</v>
      </c>
      <c r="O130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09" s="90">
        <v>486</v>
      </c>
      <c r="Q1309" s="90">
        <f>Таблица_основная[[#This Row],[Первая строка массива]]+43</f>
        <v>529</v>
      </c>
    </row>
    <row r="1310" spans="1:17" ht="15.75" x14ac:dyDescent="0.25">
      <c r="A1310" s="90">
        <v>387</v>
      </c>
      <c r="B1310" s="90">
        <v>1309</v>
      </c>
      <c r="C1310" s="53" t="s">
        <v>34</v>
      </c>
      <c r="D1310" s="54" t="s">
        <v>162</v>
      </c>
      <c r="E1310" s="55">
        <v>44562</v>
      </c>
      <c r="F1310" s="57">
        <v>2</v>
      </c>
      <c r="G1310" s="59">
        <v>9</v>
      </c>
      <c r="H1310" s="63" t="s">
        <v>97</v>
      </c>
      <c r="I1310" s="56">
        <v>1.9</v>
      </c>
      <c r="J1310" s="63" t="s">
        <v>103</v>
      </c>
      <c r="K1310" s="67">
        <v>1.5</v>
      </c>
      <c r="L1310" s="155">
        <v>10</v>
      </c>
      <c r="M13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310" s="89" t="str">
        <f>CONCATENATE("F","$",Таблица_основная[[#This Row],[Первая строка массива]])</f>
        <v>F$354</v>
      </c>
      <c r="O131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10" s="90">
        <v>354</v>
      </c>
      <c r="Q1310" s="90">
        <f>Таблица_основная[[#This Row],[Первая строка массива]]+43</f>
        <v>397</v>
      </c>
    </row>
    <row r="1311" spans="1:17" ht="15.75" x14ac:dyDescent="0.25">
      <c r="A1311" s="90">
        <v>123</v>
      </c>
      <c r="B1311" s="90">
        <v>1310</v>
      </c>
      <c r="C1311" s="53" t="s">
        <v>34</v>
      </c>
      <c r="D1311" s="54" t="s">
        <v>83</v>
      </c>
      <c r="E1311" s="55">
        <v>44562</v>
      </c>
      <c r="F1311" s="149">
        <v>0</v>
      </c>
      <c r="G1311" s="96">
        <v>6</v>
      </c>
      <c r="H1311" s="63" t="s">
        <v>97</v>
      </c>
      <c r="I1311" s="149">
        <v>1.1000000000000001</v>
      </c>
      <c r="J1311" s="63" t="s">
        <v>103</v>
      </c>
      <c r="K1311" s="67">
        <v>30.3</v>
      </c>
      <c r="L1311" s="155">
        <v>10</v>
      </c>
      <c r="M13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11" s="89" t="str">
        <f>CONCATENATE("F","$",Таблица_основная[[#This Row],[Первая строка массива]])</f>
        <v>F$90</v>
      </c>
      <c r="O131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11" s="90">
        <v>90</v>
      </c>
      <c r="Q1311" s="90">
        <f>Таблица_основная[[#This Row],[Первая строка массива]]+43</f>
        <v>133</v>
      </c>
    </row>
    <row r="1312" spans="1:17" ht="15.75" x14ac:dyDescent="0.25">
      <c r="A1312" s="90">
        <v>211</v>
      </c>
      <c r="B1312" s="90">
        <v>1311</v>
      </c>
      <c r="C1312" s="53" t="s">
        <v>34</v>
      </c>
      <c r="D1312" s="54" t="s">
        <v>163</v>
      </c>
      <c r="E1312" s="55">
        <v>44562</v>
      </c>
      <c r="F1312" s="151">
        <v>100</v>
      </c>
      <c r="G1312" s="96">
        <v>1</v>
      </c>
      <c r="H1312" s="63" t="s">
        <v>97</v>
      </c>
      <c r="I1312" s="151">
        <v>99.2</v>
      </c>
      <c r="J1312" s="63" t="s">
        <v>103</v>
      </c>
      <c r="K1312" s="67" t="s">
        <v>178</v>
      </c>
      <c r="L1312" s="155">
        <v>10</v>
      </c>
      <c r="M13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12" s="89" t="str">
        <f>CONCATENATE("F","$",Таблица_основная[[#This Row],[Первая строка массива]])</f>
        <v>F$178</v>
      </c>
      <c r="O131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12" s="90">
        <v>178</v>
      </c>
      <c r="Q1312" s="90">
        <f>Таблица_основная[[#This Row],[Первая строка массива]]+43</f>
        <v>221</v>
      </c>
    </row>
    <row r="1313" spans="1:17" ht="15.75" x14ac:dyDescent="0.25">
      <c r="A1313" s="90">
        <v>1091</v>
      </c>
      <c r="B1313" s="90">
        <v>1312</v>
      </c>
      <c r="C1313" s="53" t="s">
        <v>34</v>
      </c>
      <c r="D1313" s="59" t="s">
        <v>155</v>
      </c>
      <c r="E1313" s="55">
        <v>44927</v>
      </c>
      <c r="F1313" s="59">
        <v>25</v>
      </c>
      <c r="G1313" s="59">
        <v>8</v>
      </c>
      <c r="H1313" s="63" t="s">
        <v>98</v>
      </c>
      <c r="I1313" s="59">
        <v>24</v>
      </c>
      <c r="J1313" s="63" t="s">
        <v>104</v>
      </c>
      <c r="K1313" s="69">
        <v>209.5</v>
      </c>
      <c r="L1313" s="154">
        <v>8</v>
      </c>
      <c r="M131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3" s="89" t="str">
        <f>CONCATENATE("F","$",Таблица_основная[[#This Row],[Первая строка массива]])</f>
        <v>F$1058</v>
      </c>
      <c r="O131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13" s="90">
        <v>1058</v>
      </c>
      <c r="Q1313" s="90">
        <f>Таблица_основная[[#This Row],[Первая строка массива]]+43</f>
        <v>1101</v>
      </c>
    </row>
    <row r="1314" spans="1:17" ht="15.75" x14ac:dyDescent="0.25">
      <c r="A1314" s="90">
        <v>1619</v>
      </c>
      <c r="B1314" s="90">
        <v>1313</v>
      </c>
      <c r="C1314" s="53" t="s">
        <v>34</v>
      </c>
      <c r="D1314" s="59" t="s">
        <v>164</v>
      </c>
      <c r="E1314" s="55">
        <v>44927</v>
      </c>
      <c r="F1314" s="59">
        <v>129582.99999999997</v>
      </c>
      <c r="G1314" s="59">
        <v>8</v>
      </c>
      <c r="H1314" s="63" t="s">
        <v>98</v>
      </c>
      <c r="I1314" s="59">
        <v>131655.9</v>
      </c>
      <c r="J1314" s="63" t="s">
        <v>104</v>
      </c>
      <c r="K1314" s="71">
        <v>1645476.7</v>
      </c>
      <c r="L1314" s="155">
        <v>8</v>
      </c>
      <c r="M131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4" s="89" t="str">
        <f>CONCATENATE("F","$",Таблица_основная[[#This Row],[Первая строка массива]])</f>
        <v>F$1586</v>
      </c>
      <c r="O131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14" s="90">
        <v>1586</v>
      </c>
      <c r="Q1314" s="90">
        <f>Таблица_основная[[#This Row],[Первая строка массива]]+43</f>
        <v>1629</v>
      </c>
    </row>
    <row r="1315" spans="1:17" ht="15.75" x14ac:dyDescent="0.25">
      <c r="A1315" s="90">
        <v>1135</v>
      </c>
      <c r="B1315" s="90">
        <v>1314</v>
      </c>
      <c r="C1315" s="53" t="s">
        <v>34</v>
      </c>
      <c r="D1315" s="59" t="s">
        <v>156</v>
      </c>
      <c r="E1315" s="55">
        <v>44927</v>
      </c>
      <c r="F1315" s="146">
        <v>0.2</v>
      </c>
      <c r="G1315" s="59">
        <v>3</v>
      </c>
      <c r="H1315" s="63" t="s">
        <v>98</v>
      </c>
      <c r="I1315" s="146">
        <v>0.2</v>
      </c>
      <c r="J1315" s="63" t="s">
        <v>104</v>
      </c>
      <c r="K1315" s="66">
        <v>1E-3</v>
      </c>
      <c r="L1315" s="154">
        <v>8</v>
      </c>
      <c r="M131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15" s="89" t="str">
        <f>CONCATENATE("F","$",Таблица_основная[[#This Row],[Первая строка массива]])</f>
        <v>F$1102</v>
      </c>
      <c r="O131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15" s="90">
        <v>1102</v>
      </c>
      <c r="Q1315" s="90">
        <f>Таблица_основная[[#This Row],[Первая строка массива]]+43</f>
        <v>1145</v>
      </c>
    </row>
    <row r="1316" spans="1:17" ht="15.75" x14ac:dyDescent="0.25">
      <c r="A1316" s="90">
        <v>871</v>
      </c>
      <c r="B1316" s="90">
        <v>1315</v>
      </c>
      <c r="C1316" s="53" t="s">
        <v>34</v>
      </c>
      <c r="D1316" s="59" t="s">
        <v>165</v>
      </c>
      <c r="E1316" s="55">
        <v>44927</v>
      </c>
      <c r="F1316" s="59">
        <v>109</v>
      </c>
      <c r="G1316" s="59">
        <v>11</v>
      </c>
      <c r="H1316" s="63" t="s">
        <v>98</v>
      </c>
      <c r="I1316" s="59">
        <v>147.19999999999999</v>
      </c>
      <c r="J1316" s="63" t="s">
        <v>104</v>
      </c>
      <c r="K1316" s="70">
        <v>2015</v>
      </c>
      <c r="L1316" s="154">
        <v>8</v>
      </c>
      <c r="M131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6" s="89" t="str">
        <f>CONCATENATE("F","$",Таблица_основная[[#This Row],[Первая строка массива]])</f>
        <v>F$838</v>
      </c>
      <c r="O131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16" s="90">
        <v>838</v>
      </c>
      <c r="Q1316" s="90">
        <f>Таблица_основная[[#This Row],[Первая строка массива]]+43</f>
        <v>881</v>
      </c>
    </row>
    <row r="1317" spans="1:17" ht="15.75" x14ac:dyDescent="0.25">
      <c r="A1317" s="90">
        <v>1663</v>
      </c>
      <c r="B1317" s="90">
        <v>1316</v>
      </c>
      <c r="C1317" s="53" t="s">
        <v>34</v>
      </c>
      <c r="D1317" s="59" t="s">
        <v>166</v>
      </c>
      <c r="E1317" s="55">
        <v>44927</v>
      </c>
      <c r="F1317" s="59">
        <v>2386</v>
      </c>
      <c r="G1317" s="59">
        <v>11</v>
      </c>
      <c r="H1317" s="63" t="s">
        <v>98</v>
      </c>
      <c r="I1317" s="59">
        <v>4235.8999999999996</v>
      </c>
      <c r="J1317" s="63" t="s">
        <v>104</v>
      </c>
      <c r="K1317" s="70">
        <v>45809.4</v>
      </c>
      <c r="L1317" s="154">
        <v>8</v>
      </c>
      <c r="M131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7" s="89" t="str">
        <f>CONCATENATE("F","$",Таблица_основная[[#This Row],[Первая строка массива]])</f>
        <v>F$1630</v>
      </c>
      <c r="O131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17" s="90">
        <v>1630</v>
      </c>
      <c r="Q1317" s="90">
        <f>Таблица_основная[[#This Row],[Первая строка массива]]+43</f>
        <v>1673</v>
      </c>
    </row>
    <row r="1318" spans="1:17" ht="15.75" x14ac:dyDescent="0.25">
      <c r="A1318" s="90">
        <v>915</v>
      </c>
      <c r="B1318" s="90">
        <v>1317</v>
      </c>
      <c r="C1318" s="53" t="s">
        <v>34</v>
      </c>
      <c r="D1318" s="59" t="s">
        <v>157</v>
      </c>
      <c r="E1318" s="55">
        <v>44927</v>
      </c>
      <c r="F1318" s="59">
        <v>2520</v>
      </c>
      <c r="G1318" s="59">
        <v>11</v>
      </c>
      <c r="H1318" s="63" t="s">
        <v>98</v>
      </c>
      <c r="I1318" s="59">
        <v>4407.1000000000004</v>
      </c>
      <c r="J1318" s="63" t="s">
        <v>104</v>
      </c>
      <c r="K1318" s="67">
        <v>48033.8</v>
      </c>
      <c r="L1318" s="155">
        <v>8</v>
      </c>
      <c r="M13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8" s="89" t="str">
        <f>CONCATENATE("F","$",Таблица_основная[[#This Row],[Первая строка массива]])</f>
        <v>F$882</v>
      </c>
      <c r="O131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318" s="90">
        <v>882</v>
      </c>
      <c r="Q1318" s="90">
        <f>Таблица_основная[[#This Row],[Первая строка массива]]+43</f>
        <v>925</v>
      </c>
    </row>
    <row r="1319" spans="1:17" ht="15.75" x14ac:dyDescent="0.25">
      <c r="A1319" s="90">
        <v>1267</v>
      </c>
      <c r="B1319" s="90">
        <v>1318</v>
      </c>
      <c r="C1319" s="53" t="s">
        <v>34</v>
      </c>
      <c r="D1319" s="59" t="s">
        <v>71</v>
      </c>
      <c r="E1319" s="55">
        <v>44927</v>
      </c>
      <c r="F1319" s="146">
        <v>19.399999999999999</v>
      </c>
      <c r="G1319" s="59">
        <v>17</v>
      </c>
      <c r="H1319" s="63" t="s">
        <v>98</v>
      </c>
      <c r="I1319" s="146">
        <v>33.5</v>
      </c>
      <c r="J1319" s="63" t="s">
        <v>104</v>
      </c>
      <c r="K1319" s="67">
        <v>29.2</v>
      </c>
      <c r="L1319" s="155">
        <v>8</v>
      </c>
      <c r="M13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19" s="89" t="str">
        <f>CONCATENATE("F","$",Таблица_основная[[#This Row],[Первая строка массива]])</f>
        <v>F$1234</v>
      </c>
      <c r="O131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319" s="90">
        <v>1234</v>
      </c>
      <c r="Q1319" s="90">
        <f>Таблица_основная[[#This Row],[Первая строка массива]]+43</f>
        <v>1277</v>
      </c>
    </row>
    <row r="1320" spans="1:17" ht="15.75" x14ac:dyDescent="0.25">
      <c r="A1320" s="90">
        <v>1179</v>
      </c>
      <c r="B1320" s="90">
        <v>1319</v>
      </c>
      <c r="C1320" s="53" t="s">
        <v>34</v>
      </c>
      <c r="D1320" s="59" t="s">
        <v>158</v>
      </c>
      <c r="E1320" s="55">
        <v>44927</v>
      </c>
      <c r="F1320" s="59">
        <v>231</v>
      </c>
      <c r="G1320" s="59">
        <v>8</v>
      </c>
      <c r="H1320" s="63" t="s">
        <v>98</v>
      </c>
      <c r="I1320" s="59">
        <v>183.4</v>
      </c>
      <c r="J1320" s="63" t="s">
        <v>104</v>
      </c>
      <c r="K1320" s="67">
        <v>2563.9</v>
      </c>
      <c r="L1320" s="155">
        <v>8</v>
      </c>
      <c r="M132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0" s="89" t="str">
        <f>CONCATENATE("F","$",Таблица_основная[[#This Row],[Первая строка массива]])</f>
        <v>F$1146</v>
      </c>
      <c r="O132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320" s="90">
        <v>1146</v>
      </c>
      <c r="Q1320" s="90">
        <f>Таблица_основная[[#This Row],[Первая строка массива]]+43</f>
        <v>1189</v>
      </c>
    </row>
    <row r="1321" spans="1:17" ht="15.75" x14ac:dyDescent="0.25">
      <c r="A1321" s="90">
        <v>1003</v>
      </c>
      <c r="B1321" s="90">
        <v>1320</v>
      </c>
      <c r="C1321" s="53" t="s">
        <v>34</v>
      </c>
      <c r="D1321" s="91" t="s">
        <v>85</v>
      </c>
      <c r="E1321" s="55">
        <v>44927</v>
      </c>
      <c r="F1321" s="93">
        <v>0.67</v>
      </c>
      <c r="G1321" s="90">
        <v>14</v>
      </c>
      <c r="H1321" s="63" t="s">
        <v>98</v>
      </c>
      <c r="I1321" s="137">
        <v>0</v>
      </c>
      <c r="J1321" s="63" t="s">
        <v>104</v>
      </c>
      <c r="K1321" s="140" t="s">
        <v>178</v>
      </c>
      <c r="L1321" s="156">
        <v>8</v>
      </c>
      <c r="M13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321" s="89" t="str">
        <f>CONCATENATE("F","$",Таблица_основная[[#This Row],[Первая строка массива]])</f>
        <v>F$970</v>
      </c>
      <c r="O132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321" s="90">
        <v>970</v>
      </c>
      <c r="Q1321" s="90">
        <f>Таблица_основная[[#This Row],[Первая строка массива]]+43</f>
        <v>1013</v>
      </c>
    </row>
    <row r="1322" spans="1:17" ht="15.75" x14ac:dyDescent="0.25">
      <c r="A1322" s="90">
        <v>1399</v>
      </c>
      <c r="B1322" s="90">
        <v>1321</v>
      </c>
      <c r="C1322" s="53" t="s">
        <v>34</v>
      </c>
      <c r="D1322" s="91" t="s">
        <v>86</v>
      </c>
      <c r="E1322" s="55">
        <v>44927</v>
      </c>
      <c r="F1322" s="93">
        <v>27</v>
      </c>
      <c r="G1322" s="90">
        <v>11</v>
      </c>
      <c r="H1322" s="63" t="s">
        <v>98</v>
      </c>
      <c r="I1322" s="93">
        <v>28.3</v>
      </c>
      <c r="J1322" s="63" t="s">
        <v>104</v>
      </c>
      <c r="K1322" s="67" t="s">
        <v>178</v>
      </c>
      <c r="L1322" s="155">
        <v>8</v>
      </c>
      <c r="M132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1322" s="89" t="str">
        <f>CONCATENATE("F","$",Таблица_основная[[#This Row],[Первая строка массива]])</f>
        <v>F$1366</v>
      </c>
      <c r="O132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322" s="90">
        <v>1366</v>
      </c>
      <c r="Q1322" s="90">
        <f>Таблица_основная[[#This Row],[Первая строка массива]]+43</f>
        <v>1409</v>
      </c>
    </row>
    <row r="1323" spans="1:17" ht="15.75" x14ac:dyDescent="0.25">
      <c r="A1323" s="90">
        <v>1443</v>
      </c>
      <c r="B1323" s="90">
        <v>1322</v>
      </c>
      <c r="C1323" s="53" t="s">
        <v>34</v>
      </c>
      <c r="D1323" s="144" t="s">
        <v>159</v>
      </c>
      <c r="E1323" s="55">
        <v>44927</v>
      </c>
      <c r="F1323" s="93">
        <v>27</v>
      </c>
      <c r="G1323" s="90">
        <v>11</v>
      </c>
      <c r="H1323" s="63" t="s">
        <v>98</v>
      </c>
      <c r="I1323" s="93">
        <v>39.1</v>
      </c>
      <c r="J1323" s="63" t="s">
        <v>104</v>
      </c>
      <c r="K1323" s="67" t="s">
        <v>178</v>
      </c>
      <c r="L1323" s="155">
        <v>8</v>
      </c>
      <c r="M13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3" s="89" t="str">
        <f>CONCATENATE("F","$",Таблица_основная[[#This Row],[Первая строка массива]])</f>
        <v>F$1410</v>
      </c>
      <c r="O132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323" s="90">
        <v>1410</v>
      </c>
      <c r="Q1323" s="90">
        <f>Таблица_основная[[#This Row],[Первая строка массива]]+43</f>
        <v>1453</v>
      </c>
    </row>
    <row r="1324" spans="1:17" ht="15.75" x14ac:dyDescent="0.25">
      <c r="A1324" s="90">
        <v>1531</v>
      </c>
      <c r="B1324" s="90">
        <v>1323</v>
      </c>
      <c r="C1324" s="53" t="s">
        <v>34</v>
      </c>
      <c r="D1324" s="144" t="s">
        <v>89</v>
      </c>
      <c r="E1324" s="55">
        <v>44927</v>
      </c>
      <c r="F1324" s="93">
        <v>61</v>
      </c>
      <c r="G1324" s="90">
        <v>7</v>
      </c>
      <c r="H1324" s="63" t="s">
        <v>98</v>
      </c>
      <c r="I1324" s="93">
        <v>43.2</v>
      </c>
      <c r="J1324" s="63" t="s">
        <v>104</v>
      </c>
      <c r="K1324" s="67">
        <v>39.299999999999997</v>
      </c>
      <c r="L1324" s="155">
        <v>8</v>
      </c>
      <c r="M13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4" s="89" t="str">
        <f>CONCATENATE("F","$",Таблица_основная[[#This Row],[Первая строка массива]])</f>
        <v>F$1498</v>
      </c>
      <c r="O132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324" s="90">
        <v>1498</v>
      </c>
      <c r="Q1324" s="90">
        <f>Таблица_основная[[#This Row],[Первая строка массива]]+43</f>
        <v>1541</v>
      </c>
    </row>
    <row r="1325" spans="1:17" ht="15.75" x14ac:dyDescent="0.25">
      <c r="A1325" s="90">
        <v>1487</v>
      </c>
      <c r="B1325" s="90">
        <v>1324</v>
      </c>
      <c r="C1325" s="53" t="s">
        <v>34</v>
      </c>
      <c r="D1325" s="144" t="s">
        <v>90</v>
      </c>
      <c r="E1325" s="55">
        <v>44927</v>
      </c>
      <c r="F1325" s="93">
        <v>2</v>
      </c>
      <c r="G1325" s="90">
        <v>6</v>
      </c>
      <c r="H1325" s="63" t="s">
        <v>98</v>
      </c>
      <c r="I1325" s="93">
        <v>2.2000000000000002</v>
      </c>
      <c r="J1325" s="63" t="s">
        <v>104</v>
      </c>
      <c r="K1325" s="67">
        <v>31.5</v>
      </c>
      <c r="L1325" s="155">
        <v>8</v>
      </c>
      <c r="M13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5" s="89" t="str">
        <f>CONCATENATE("F","$",Таблица_основная[[#This Row],[Первая строка массива]])</f>
        <v>F$1454</v>
      </c>
      <c r="O132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325" s="90">
        <v>1454</v>
      </c>
      <c r="Q1325" s="90">
        <f>Таблица_основная[[#This Row],[Первая строка массива]]+43</f>
        <v>1497</v>
      </c>
    </row>
    <row r="1326" spans="1:17" ht="15.75" x14ac:dyDescent="0.25">
      <c r="A1326" s="90">
        <v>1575</v>
      </c>
      <c r="B1326" s="90">
        <v>1325</v>
      </c>
      <c r="C1326" s="53" t="s">
        <v>34</v>
      </c>
      <c r="D1326" s="144" t="s">
        <v>160</v>
      </c>
      <c r="E1326" s="55">
        <v>44927</v>
      </c>
      <c r="F1326" s="93">
        <v>0.4</v>
      </c>
      <c r="G1326" s="90">
        <v>6</v>
      </c>
      <c r="H1326" s="63" t="s">
        <v>98</v>
      </c>
      <c r="I1326" s="93">
        <v>0</v>
      </c>
      <c r="J1326" s="63" t="s">
        <v>104</v>
      </c>
      <c r="K1326" s="140" t="s">
        <v>178</v>
      </c>
      <c r="L1326" s="156">
        <v>8</v>
      </c>
      <c r="M13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26" s="89" t="str">
        <f>CONCATENATE("F","$",Таблица_основная[[#This Row],[Первая строка массива]])</f>
        <v>F$1542</v>
      </c>
      <c r="O132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326" s="90">
        <v>1542</v>
      </c>
      <c r="Q1326" s="90">
        <f>Таблица_основная[[#This Row],[Первая строка массива]]+43</f>
        <v>1585</v>
      </c>
    </row>
    <row r="1327" spans="1:17" ht="15.75" x14ac:dyDescent="0.25">
      <c r="A1327" s="90">
        <v>1311</v>
      </c>
      <c r="B1327" s="90">
        <v>1326</v>
      </c>
      <c r="C1327" s="53" t="s">
        <v>34</v>
      </c>
      <c r="D1327" s="144" t="s">
        <v>161</v>
      </c>
      <c r="E1327" s="55">
        <v>44927</v>
      </c>
      <c r="F1327" s="95">
        <v>0.2</v>
      </c>
      <c r="G1327" s="90">
        <v>4</v>
      </c>
      <c r="H1327" s="63" t="s">
        <v>98</v>
      </c>
      <c r="I1327" s="95">
        <v>0.2</v>
      </c>
      <c r="J1327" s="63" t="s">
        <v>104</v>
      </c>
      <c r="K1327" s="67" t="s">
        <v>178</v>
      </c>
      <c r="L1327" s="155">
        <v>8</v>
      </c>
      <c r="M132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27" s="89" t="str">
        <f>CONCATENATE("F","$",Таблица_основная[[#This Row],[Первая строка массива]])</f>
        <v>F$1278</v>
      </c>
      <c r="O132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327" s="90">
        <v>1278</v>
      </c>
      <c r="Q1327" s="90">
        <f>Таблица_основная[[#This Row],[Первая строка массива]]+43</f>
        <v>1321</v>
      </c>
    </row>
    <row r="1328" spans="1:17" ht="15.75" x14ac:dyDescent="0.25">
      <c r="A1328" s="90">
        <v>1355</v>
      </c>
      <c r="B1328" s="90">
        <v>1327</v>
      </c>
      <c r="C1328" s="53" t="s">
        <v>34</v>
      </c>
      <c r="D1328" s="144" t="s">
        <v>94</v>
      </c>
      <c r="E1328" s="55">
        <v>44927</v>
      </c>
      <c r="F1328" s="95">
        <v>0.5</v>
      </c>
      <c r="G1328" s="90">
        <v>2</v>
      </c>
      <c r="H1328" s="63" t="s">
        <v>98</v>
      </c>
      <c r="I1328" s="95">
        <v>0.5</v>
      </c>
      <c r="J1328" s="63" t="s">
        <v>104</v>
      </c>
      <c r="K1328" s="67">
        <v>0.2</v>
      </c>
      <c r="L1328" s="155">
        <v>8</v>
      </c>
      <c r="M132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328" s="89" t="str">
        <f>CONCATENATE("F","$",Таблица_основная[[#This Row],[Первая строка массива]])</f>
        <v>F$1322</v>
      </c>
      <c r="O132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328" s="90">
        <v>1322</v>
      </c>
      <c r="Q1328" s="90">
        <f>Таблица_основная[[#This Row],[Первая строка массива]]+43</f>
        <v>1365</v>
      </c>
    </row>
    <row r="1329" spans="1:17" ht="15.75" x14ac:dyDescent="0.25">
      <c r="A1329" s="90">
        <v>1223</v>
      </c>
      <c r="B1329" s="90">
        <v>1328</v>
      </c>
      <c r="C1329" s="53" t="s">
        <v>34</v>
      </c>
      <c r="D1329" s="54" t="s">
        <v>162</v>
      </c>
      <c r="E1329" s="55">
        <v>44927</v>
      </c>
      <c r="F1329" s="59">
        <v>1.8</v>
      </c>
      <c r="G1329" s="59">
        <v>4</v>
      </c>
      <c r="H1329" s="63" t="s">
        <v>98</v>
      </c>
      <c r="I1329" s="59">
        <v>1.4</v>
      </c>
      <c r="J1329" s="63" t="s">
        <v>104</v>
      </c>
      <c r="K1329" s="67">
        <v>1.6</v>
      </c>
      <c r="L1329" s="155">
        <v>8</v>
      </c>
      <c r="M13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29" s="89" t="str">
        <f>CONCATENATE("F","$",Таблица_основная[[#This Row],[Первая строка массива]])</f>
        <v>F$1190</v>
      </c>
      <c r="O132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329" s="90">
        <v>1190</v>
      </c>
      <c r="Q1329" s="90">
        <f>Таблица_основная[[#This Row],[Первая строка массива]]+43</f>
        <v>1233</v>
      </c>
    </row>
    <row r="1330" spans="1:17" ht="15.75" x14ac:dyDescent="0.25">
      <c r="A1330" s="90">
        <v>959</v>
      </c>
      <c r="B1330" s="90">
        <v>1329</v>
      </c>
      <c r="C1330" s="53" t="s">
        <v>34</v>
      </c>
      <c r="D1330" s="54" t="s">
        <v>83</v>
      </c>
      <c r="E1330" s="55">
        <v>44927</v>
      </c>
      <c r="F1330" s="92">
        <v>0</v>
      </c>
      <c r="G1330" s="96">
        <v>6</v>
      </c>
      <c r="H1330" s="63" t="s">
        <v>98</v>
      </c>
      <c r="I1330" s="92">
        <v>1.1000000000000001</v>
      </c>
      <c r="J1330" s="63" t="s">
        <v>104</v>
      </c>
      <c r="K1330" s="67">
        <v>32.1</v>
      </c>
      <c r="L1330" s="155">
        <v>8</v>
      </c>
      <c r="M13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330" s="89" t="str">
        <f>CONCATENATE("F","$",Таблица_основная[[#This Row],[Первая строка массива]])</f>
        <v>F$926</v>
      </c>
      <c r="O133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330" s="90">
        <v>926</v>
      </c>
      <c r="Q1330" s="90">
        <f>Таблица_основная[[#This Row],[Первая строка массива]]+43</f>
        <v>969</v>
      </c>
    </row>
    <row r="1331" spans="1:17" ht="15.75" x14ac:dyDescent="0.25">
      <c r="A1331" s="90">
        <v>1047</v>
      </c>
      <c r="B1331" s="90">
        <v>1330</v>
      </c>
      <c r="C1331" s="53" t="s">
        <v>34</v>
      </c>
      <c r="D1331" s="54" t="s">
        <v>163</v>
      </c>
      <c r="E1331" s="55">
        <v>44927</v>
      </c>
      <c r="F1331" s="94">
        <v>100</v>
      </c>
      <c r="G1331" s="96">
        <v>1</v>
      </c>
      <c r="H1331" s="63" t="s">
        <v>98</v>
      </c>
      <c r="I1331" s="94">
        <v>99.5</v>
      </c>
      <c r="J1331" s="63" t="s">
        <v>104</v>
      </c>
      <c r="K1331" s="67" t="s">
        <v>178</v>
      </c>
      <c r="L1331" s="155">
        <v>8</v>
      </c>
      <c r="M133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331" s="89" t="str">
        <f>CONCATENATE("F","$",Таблица_основная[[#This Row],[Первая строка массива]])</f>
        <v>F$1014</v>
      </c>
      <c r="O133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331" s="90">
        <v>1014</v>
      </c>
      <c r="Q1331" s="90">
        <f>Таблица_основная[[#This Row],[Первая строка массива]]+43</f>
        <v>1057</v>
      </c>
    </row>
    <row r="1332" spans="1:17" ht="15.75" x14ac:dyDescent="0.25">
      <c r="A1332" s="90">
        <v>256</v>
      </c>
      <c r="B1332" s="90">
        <v>1331</v>
      </c>
      <c r="C1332" s="53" t="s">
        <v>35</v>
      </c>
      <c r="D1332" s="54" t="s">
        <v>155</v>
      </c>
      <c r="E1332" s="55">
        <v>44562</v>
      </c>
      <c r="F1332" s="59">
        <v>9</v>
      </c>
      <c r="G1332" s="59">
        <v>23</v>
      </c>
      <c r="H1332" s="63" t="s">
        <v>97</v>
      </c>
      <c r="I1332" s="59">
        <v>24.3</v>
      </c>
      <c r="J1332" s="63" t="s">
        <v>103</v>
      </c>
      <c r="K1332" s="72">
        <v>235.1</v>
      </c>
      <c r="L1332" s="154">
        <v>41</v>
      </c>
      <c r="M133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2" s="89" t="str">
        <f>CONCATENATE("F","$",Таблица_основная[[#This Row],[Первая строка массива]])</f>
        <v>F$222</v>
      </c>
      <c r="O133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332" s="90">
        <v>222</v>
      </c>
      <c r="Q1332" s="90">
        <f>Таблица_основная[[#This Row],[Первая строка массива]]+43</f>
        <v>265</v>
      </c>
    </row>
    <row r="1333" spans="1:17" ht="15.75" x14ac:dyDescent="0.25">
      <c r="A1333" s="90">
        <v>784</v>
      </c>
      <c r="B1333" s="90">
        <v>1332</v>
      </c>
      <c r="C1333" s="53" t="s">
        <v>35</v>
      </c>
      <c r="D1333" s="54" t="s">
        <v>164</v>
      </c>
      <c r="E1333" s="55">
        <v>44562</v>
      </c>
      <c r="F1333" s="59">
        <v>39527</v>
      </c>
      <c r="G1333" s="59">
        <v>40</v>
      </c>
      <c r="H1333" s="63" t="s">
        <v>97</v>
      </c>
      <c r="I1333" s="59">
        <v>116149</v>
      </c>
      <c r="J1333" s="63" t="s">
        <v>103</v>
      </c>
      <c r="K1333" s="73">
        <v>1712442.1</v>
      </c>
      <c r="L1333" s="154">
        <v>41</v>
      </c>
      <c r="M133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3" s="89" t="str">
        <f>CONCATENATE("F","$",Таблица_основная[[#This Row],[Первая строка массива]])</f>
        <v>F$750</v>
      </c>
      <c r="O133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333" s="90">
        <v>750</v>
      </c>
      <c r="Q1333" s="90">
        <f>Таблица_основная[[#This Row],[Первая строка массива]]+43</f>
        <v>793</v>
      </c>
    </row>
    <row r="1334" spans="1:17" ht="15.75" x14ac:dyDescent="0.25">
      <c r="A1334" s="90">
        <v>300</v>
      </c>
      <c r="B1334" s="90">
        <v>1333</v>
      </c>
      <c r="C1334" s="53" t="s">
        <v>35</v>
      </c>
      <c r="D1334" s="54" t="s">
        <v>156</v>
      </c>
      <c r="E1334" s="55">
        <v>44562</v>
      </c>
      <c r="F1334" s="146">
        <v>0.2</v>
      </c>
      <c r="G1334" s="59">
        <v>3</v>
      </c>
      <c r="H1334" s="63" t="s">
        <v>97</v>
      </c>
      <c r="I1334" s="146">
        <v>0.2</v>
      </c>
      <c r="J1334" s="63" t="s">
        <v>103</v>
      </c>
      <c r="K1334" s="67">
        <v>2E-3</v>
      </c>
      <c r="L1334" s="155">
        <v>41</v>
      </c>
      <c r="M13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334" s="89" t="str">
        <f>CONCATENATE("F","$",Таблица_основная[[#This Row],[Первая строка массива]])</f>
        <v>F$266</v>
      </c>
      <c r="O133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334" s="90">
        <v>266</v>
      </c>
      <c r="Q1334" s="90">
        <f>Таблица_основная[[#This Row],[Первая строка массива]]+43</f>
        <v>309</v>
      </c>
    </row>
    <row r="1335" spans="1:17" ht="15.75" x14ac:dyDescent="0.25">
      <c r="A1335" s="90">
        <v>36</v>
      </c>
      <c r="B1335" s="90">
        <v>1334</v>
      </c>
      <c r="C1335" s="53" t="s">
        <v>35</v>
      </c>
      <c r="D1335" s="54" t="s">
        <v>165</v>
      </c>
      <c r="E1335" s="55">
        <v>44562</v>
      </c>
      <c r="F1335" s="59">
        <v>35</v>
      </c>
      <c r="G1335" s="59">
        <v>35</v>
      </c>
      <c r="H1335" s="63" t="s">
        <v>97</v>
      </c>
      <c r="I1335" s="59">
        <v>154.69999999999999</v>
      </c>
      <c r="J1335" s="63" t="s">
        <v>103</v>
      </c>
      <c r="K1335" s="74">
        <v>2237.9</v>
      </c>
      <c r="L1335" s="154">
        <v>41</v>
      </c>
      <c r="M133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5" s="89" t="str">
        <f>CONCATENATE("F","$",Таблица_основная[[#This Row],[Первая строка массива]])</f>
        <v>F$2</v>
      </c>
      <c r="O133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335" s="90">
        <v>2</v>
      </c>
      <c r="Q1335" s="90">
        <f>Таблица_основная[[#This Row],[Первая строка массива]]+43</f>
        <v>45</v>
      </c>
    </row>
    <row r="1336" spans="1:17" ht="15.75" x14ac:dyDescent="0.25">
      <c r="A1336" s="90">
        <v>828</v>
      </c>
      <c r="B1336" s="90">
        <v>1335</v>
      </c>
      <c r="C1336" s="53" t="s">
        <v>35</v>
      </c>
      <c r="D1336" s="54" t="s">
        <v>166</v>
      </c>
      <c r="E1336" s="55">
        <v>44562</v>
      </c>
      <c r="F1336" s="56">
        <v>655</v>
      </c>
      <c r="G1336" s="59">
        <v>35</v>
      </c>
      <c r="H1336" s="63" t="s">
        <v>97</v>
      </c>
      <c r="I1336" s="56">
        <v>3901.3</v>
      </c>
      <c r="J1336" s="63" t="s">
        <v>103</v>
      </c>
      <c r="K1336" s="74">
        <v>44096.6</v>
      </c>
      <c r="L1336" s="154">
        <v>41</v>
      </c>
      <c r="M133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6" s="89" t="str">
        <f>CONCATENATE("F","$",Таблица_основная[[#This Row],[Первая строка массива]])</f>
        <v>F$794</v>
      </c>
      <c r="O133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336" s="90">
        <v>794</v>
      </c>
      <c r="Q1336" s="90">
        <f>Таблица_основная[[#This Row],[Первая строка массива]]+43</f>
        <v>837</v>
      </c>
    </row>
    <row r="1337" spans="1:17" ht="15.75" x14ac:dyDescent="0.25">
      <c r="A1337" s="90">
        <v>80</v>
      </c>
      <c r="B1337" s="90">
        <v>1336</v>
      </c>
      <c r="C1337" s="53" t="s">
        <v>35</v>
      </c>
      <c r="D1337" s="54" t="s">
        <v>157</v>
      </c>
      <c r="E1337" s="55">
        <v>44562</v>
      </c>
      <c r="F1337" s="56">
        <v>699</v>
      </c>
      <c r="G1337" s="59">
        <v>36</v>
      </c>
      <c r="H1337" s="63" t="s">
        <v>97</v>
      </c>
      <c r="I1337" s="56">
        <v>4080.4</v>
      </c>
      <c r="J1337" s="63" t="s">
        <v>103</v>
      </c>
      <c r="K1337" s="68">
        <v>46569.599999999999</v>
      </c>
      <c r="L1337" s="155">
        <v>41</v>
      </c>
      <c r="M133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7" s="89" t="str">
        <f>CONCATENATE("F","$",Таблица_основная[[#This Row],[Первая строка массива]])</f>
        <v>F$46</v>
      </c>
      <c r="O133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337" s="90">
        <v>46</v>
      </c>
      <c r="Q1337" s="90">
        <f>Таблица_основная[[#This Row],[Первая строка массива]]+43</f>
        <v>89</v>
      </c>
    </row>
    <row r="1338" spans="1:17" ht="15.75" x14ac:dyDescent="0.25">
      <c r="A1338" s="90">
        <v>432</v>
      </c>
      <c r="B1338" s="90">
        <v>1337</v>
      </c>
      <c r="C1338" s="53" t="s">
        <v>35</v>
      </c>
      <c r="D1338" s="54" t="s">
        <v>71</v>
      </c>
      <c r="E1338" s="55">
        <v>44562</v>
      </c>
      <c r="F1338" s="57">
        <v>17.7</v>
      </c>
      <c r="G1338" s="59">
        <v>19</v>
      </c>
      <c r="H1338" s="63" t="s">
        <v>97</v>
      </c>
      <c r="I1338" s="57">
        <v>35.1</v>
      </c>
      <c r="J1338" s="63" t="s">
        <v>103</v>
      </c>
      <c r="K1338" s="67">
        <v>27.2</v>
      </c>
      <c r="L1338" s="155">
        <v>41</v>
      </c>
      <c r="M13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8" s="89" t="str">
        <f>CONCATENATE("F","$",Таблица_основная[[#This Row],[Первая строка массива]])</f>
        <v>F$398</v>
      </c>
      <c r="O133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338" s="90">
        <v>398</v>
      </c>
      <c r="Q1338" s="90">
        <f>Таблица_основная[[#This Row],[Первая строка массива]]+43</f>
        <v>441</v>
      </c>
    </row>
    <row r="1339" spans="1:17" ht="15.75" x14ac:dyDescent="0.25">
      <c r="A1339" s="90">
        <v>344</v>
      </c>
      <c r="B1339" s="90">
        <v>1338</v>
      </c>
      <c r="C1339" s="53" t="s">
        <v>35</v>
      </c>
      <c r="D1339" s="54" t="s">
        <v>158</v>
      </c>
      <c r="E1339" s="55">
        <v>44562</v>
      </c>
      <c r="F1339" s="56">
        <v>51</v>
      </c>
      <c r="G1339" s="59">
        <v>42</v>
      </c>
      <c r="H1339" s="63" t="s">
        <v>97</v>
      </c>
      <c r="I1339" s="56">
        <v>225.2</v>
      </c>
      <c r="J1339" s="63" t="s">
        <v>103</v>
      </c>
      <c r="K1339" s="67">
        <v>2573.6</v>
      </c>
      <c r="L1339" s="155">
        <v>41</v>
      </c>
      <c r="M13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39" s="89" t="str">
        <f>CONCATENATE("F","$",Таблица_основная[[#This Row],[Первая строка массива]])</f>
        <v>F$310</v>
      </c>
      <c r="O133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339" s="90">
        <v>310</v>
      </c>
      <c r="Q1339" s="90">
        <f>Таблица_основная[[#This Row],[Первая строка массива]]+43</f>
        <v>353</v>
      </c>
    </row>
    <row r="1340" spans="1:17" ht="15.75" x14ac:dyDescent="0.25">
      <c r="A1340" s="90">
        <v>168</v>
      </c>
      <c r="B1340" s="90">
        <v>1339</v>
      </c>
      <c r="C1340" s="53" t="s">
        <v>35</v>
      </c>
      <c r="D1340" s="144" t="s">
        <v>85</v>
      </c>
      <c r="E1340" s="55">
        <v>44562</v>
      </c>
      <c r="F1340" s="137">
        <v>0.6</v>
      </c>
      <c r="G1340" s="90">
        <v>22</v>
      </c>
      <c r="H1340" s="63" t="s">
        <v>97</v>
      </c>
      <c r="I1340" s="147">
        <v>0</v>
      </c>
      <c r="J1340" s="63" t="s">
        <v>103</v>
      </c>
      <c r="K1340" s="140" t="s">
        <v>178</v>
      </c>
      <c r="L1340" s="156">
        <v>41</v>
      </c>
      <c r="M13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0" s="89" t="str">
        <f>CONCATENATE("F","$",Таблица_основная[[#This Row],[Первая строка массива]])</f>
        <v>F$134</v>
      </c>
      <c r="O134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340" s="90">
        <v>134</v>
      </c>
      <c r="Q1340" s="90">
        <f>Таблица_основная[[#This Row],[Первая строка массива]]+43</f>
        <v>177</v>
      </c>
    </row>
    <row r="1341" spans="1:17" ht="15.75" x14ac:dyDescent="0.25">
      <c r="A1341" s="90">
        <v>564</v>
      </c>
      <c r="B1341" s="90">
        <v>1340</v>
      </c>
      <c r="C1341" s="53" t="s">
        <v>35</v>
      </c>
      <c r="D1341" s="144" t="s">
        <v>86</v>
      </c>
      <c r="E1341" s="55">
        <v>44562</v>
      </c>
      <c r="F1341" s="147">
        <v>11</v>
      </c>
      <c r="G1341" s="90">
        <v>23</v>
      </c>
      <c r="H1341" s="63" t="s">
        <v>97</v>
      </c>
      <c r="I1341" s="150">
        <v>25.4</v>
      </c>
      <c r="J1341" s="63" t="s">
        <v>103</v>
      </c>
      <c r="K1341" s="67" t="s">
        <v>178</v>
      </c>
      <c r="L1341" s="155">
        <v>41</v>
      </c>
      <c r="M13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1" s="89" t="str">
        <f>CONCATENATE("F","$",Таблица_основная[[#This Row],[Первая строка массива]])</f>
        <v>F$530</v>
      </c>
      <c r="O134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341" s="90">
        <v>530</v>
      </c>
      <c r="Q1341" s="90">
        <f>Таблица_основная[[#This Row],[Первая строка массива]]+43</f>
        <v>573</v>
      </c>
    </row>
    <row r="1342" spans="1:17" ht="15.75" x14ac:dyDescent="0.25">
      <c r="A1342" s="90">
        <v>608</v>
      </c>
      <c r="B1342" s="90">
        <v>1341</v>
      </c>
      <c r="C1342" s="53" t="s">
        <v>35</v>
      </c>
      <c r="D1342" s="144" t="s">
        <v>159</v>
      </c>
      <c r="E1342" s="55">
        <v>44562</v>
      </c>
      <c r="F1342" s="147">
        <v>27</v>
      </c>
      <c r="G1342" s="90">
        <v>29</v>
      </c>
      <c r="H1342" s="63" t="s">
        <v>97</v>
      </c>
      <c r="I1342" s="150">
        <v>62.9</v>
      </c>
      <c r="J1342" s="63" t="s">
        <v>103</v>
      </c>
      <c r="K1342" s="67" t="s">
        <v>178</v>
      </c>
      <c r="L1342" s="155">
        <v>41</v>
      </c>
      <c r="M13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342" s="89" t="str">
        <f>CONCATENATE("F","$",Таблица_основная[[#This Row],[Первая строка массива]])</f>
        <v>F$574</v>
      </c>
      <c r="O134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342" s="90">
        <v>574</v>
      </c>
      <c r="Q1342" s="90">
        <f>Таблица_основная[[#This Row],[Первая строка массива]]+43</f>
        <v>617</v>
      </c>
    </row>
    <row r="1343" spans="1:17" ht="15.75" x14ac:dyDescent="0.25">
      <c r="A1343" s="90">
        <v>696</v>
      </c>
      <c r="B1343" s="90">
        <v>1342</v>
      </c>
      <c r="C1343" s="53" t="s">
        <v>35</v>
      </c>
      <c r="D1343" s="144" t="s">
        <v>89</v>
      </c>
      <c r="E1343" s="55">
        <v>44562</v>
      </c>
      <c r="F1343" s="147">
        <v>7</v>
      </c>
      <c r="G1343" s="90">
        <v>29</v>
      </c>
      <c r="H1343" s="63" t="s">
        <v>97</v>
      </c>
      <c r="I1343" s="150">
        <v>32.1</v>
      </c>
      <c r="J1343" s="63" t="s">
        <v>103</v>
      </c>
      <c r="K1343" s="67">
        <v>35.9</v>
      </c>
      <c r="L1343" s="155">
        <v>41</v>
      </c>
      <c r="M13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3" s="89" t="str">
        <f>CONCATENATE("F","$",Таблица_основная[[#This Row],[Первая строка массива]])</f>
        <v>F$662</v>
      </c>
      <c r="O134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43" s="90">
        <v>662</v>
      </c>
      <c r="Q1343" s="90">
        <f>Таблица_основная[[#This Row],[Первая строка массива]]+43</f>
        <v>705</v>
      </c>
    </row>
    <row r="1344" spans="1:17" ht="15.75" x14ac:dyDescent="0.25">
      <c r="A1344" s="90">
        <v>652</v>
      </c>
      <c r="B1344" s="90">
        <v>1343</v>
      </c>
      <c r="C1344" s="53" t="s">
        <v>35</v>
      </c>
      <c r="D1344" s="91" t="s">
        <v>90</v>
      </c>
      <c r="E1344" s="55">
        <v>44562</v>
      </c>
      <c r="F1344" s="137">
        <v>12</v>
      </c>
      <c r="G1344" s="90">
        <v>12</v>
      </c>
      <c r="H1344" s="63" t="s">
        <v>97</v>
      </c>
      <c r="I1344" s="93">
        <v>13.7</v>
      </c>
      <c r="J1344" s="63" t="s">
        <v>103</v>
      </c>
      <c r="K1344" s="67">
        <v>42.8</v>
      </c>
      <c r="L1344" s="155">
        <v>41</v>
      </c>
      <c r="M13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4" s="89" t="str">
        <f>CONCATENATE("F","$",Таблица_основная[[#This Row],[Первая строка массива]])</f>
        <v>F$618</v>
      </c>
      <c r="O134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344" s="90">
        <v>618</v>
      </c>
      <c r="Q1344" s="90">
        <f>Таблица_основная[[#This Row],[Первая строка массива]]+43</f>
        <v>661</v>
      </c>
    </row>
    <row r="1345" spans="1:17" ht="15.75" x14ac:dyDescent="0.25">
      <c r="A1345" s="90">
        <v>740</v>
      </c>
      <c r="B1345" s="90">
        <v>1344</v>
      </c>
      <c r="C1345" s="53" t="s">
        <v>35</v>
      </c>
      <c r="D1345" s="91" t="s">
        <v>160</v>
      </c>
      <c r="E1345" s="55">
        <v>44562</v>
      </c>
      <c r="F1345" s="139">
        <v>0.3</v>
      </c>
      <c r="G1345" s="90">
        <v>6</v>
      </c>
      <c r="H1345" s="63" t="s">
        <v>97</v>
      </c>
      <c r="I1345" s="58">
        <v>0</v>
      </c>
      <c r="J1345" s="63" t="s">
        <v>103</v>
      </c>
      <c r="K1345" s="140" t="s">
        <v>178</v>
      </c>
      <c r="L1345" s="156">
        <v>41</v>
      </c>
      <c r="M13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345" s="89" t="str">
        <f>CONCATENATE("F","$",Таблица_основная[[#This Row],[Первая строка массива]])</f>
        <v>F$706</v>
      </c>
      <c r="O134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345" s="90">
        <v>706</v>
      </c>
      <c r="Q1345" s="90">
        <f>Таблица_основная[[#This Row],[Первая строка массива]]+43</f>
        <v>749</v>
      </c>
    </row>
    <row r="1346" spans="1:17" ht="15.75" x14ac:dyDescent="0.25">
      <c r="A1346" s="90">
        <v>476</v>
      </c>
      <c r="B1346" s="90">
        <v>1345</v>
      </c>
      <c r="C1346" s="53" t="s">
        <v>35</v>
      </c>
      <c r="D1346" s="91" t="s">
        <v>161</v>
      </c>
      <c r="E1346" s="55">
        <v>44562</v>
      </c>
      <c r="F1346" s="95">
        <v>0.3</v>
      </c>
      <c r="G1346" s="90">
        <v>3</v>
      </c>
      <c r="H1346" s="63" t="s">
        <v>97</v>
      </c>
      <c r="I1346" s="93">
        <v>0.2</v>
      </c>
      <c r="J1346" s="63" t="s">
        <v>103</v>
      </c>
      <c r="K1346" s="67" t="s">
        <v>178</v>
      </c>
      <c r="L1346" s="155">
        <v>41</v>
      </c>
      <c r="M13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6" s="89" t="str">
        <f>CONCATENATE("F","$",Таблица_основная[[#This Row],[Первая строка массива]])</f>
        <v>F$442</v>
      </c>
      <c r="O134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46" s="90">
        <v>442</v>
      </c>
      <c r="Q1346" s="90">
        <f>Таблица_основная[[#This Row],[Первая строка массива]]+43</f>
        <v>485</v>
      </c>
    </row>
    <row r="1347" spans="1:17" ht="15.75" x14ac:dyDescent="0.25">
      <c r="A1347" s="90">
        <v>520</v>
      </c>
      <c r="B1347" s="90">
        <v>1346</v>
      </c>
      <c r="C1347" s="53" t="s">
        <v>35</v>
      </c>
      <c r="D1347" s="91" t="s">
        <v>94</v>
      </c>
      <c r="E1347" s="55">
        <v>44562</v>
      </c>
      <c r="F1347" s="95">
        <v>1.4</v>
      </c>
      <c r="G1347" s="90">
        <v>4</v>
      </c>
      <c r="H1347" s="63" t="s">
        <v>97</v>
      </c>
      <c r="I1347" s="95">
        <v>0.6</v>
      </c>
      <c r="J1347" s="63" t="s">
        <v>103</v>
      </c>
      <c r="K1347" s="67">
        <v>0.2</v>
      </c>
      <c r="L1347" s="155">
        <v>41</v>
      </c>
      <c r="M13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7" s="89" t="str">
        <f>CONCATENATE("F","$",Таблица_основная[[#This Row],[Первая строка массива]])</f>
        <v>F$486</v>
      </c>
      <c r="O134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47" s="90">
        <v>486</v>
      </c>
      <c r="Q1347" s="90">
        <f>Таблица_основная[[#This Row],[Первая строка массива]]+43</f>
        <v>529</v>
      </c>
    </row>
    <row r="1348" spans="1:17" ht="15.75" x14ac:dyDescent="0.25">
      <c r="A1348" s="90">
        <v>388</v>
      </c>
      <c r="B1348" s="90">
        <v>1347</v>
      </c>
      <c r="C1348" s="53" t="s">
        <v>35</v>
      </c>
      <c r="D1348" s="59" t="s">
        <v>162</v>
      </c>
      <c r="E1348" s="55">
        <v>44562</v>
      </c>
      <c r="F1348" s="146">
        <v>1.3</v>
      </c>
      <c r="G1348" s="59">
        <v>16</v>
      </c>
      <c r="H1348" s="63" t="s">
        <v>97</v>
      </c>
      <c r="I1348" s="59">
        <v>1.9</v>
      </c>
      <c r="J1348" s="63" t="s">
        <v>103</v>
      </c>
      <c r="K1348" s="67">
        <v>1.5</v>
      </c>
      <c r="L1348" s="155">
        <v>41</v>
      </c>
      <c r="M13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48" s="89" t="str">
        <f>CONCATENATE("F","$",Таблица_основная[[#This Row],[Первая строка массива]])</f>
        <v>F$354</v>
      </c>
      <c r="O134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48" s="90">
        <v>354</v>
      </c>
      <c r="Q1348" s="90">
        <f>Таблица_основная[[#This Row],[Первая строка массива]]+43</f>
        <v>397</v>
      </c>
    </row>
    <row r="1349" spans="1:17" ht="15.75" x14ac:dyDescent="0.25">
      <c r="A1349" s="90">
        <v>124</v>
      </c>
      <c r="B1349" s="90">
        <v>1348</v>
      </c>
      <c r="C1349" s="53" t="s">
        <v>35</v>
      </c>
      <c r="D1349" s="59" t="s">
        <v>83</v>
      </c>
      <c r="E1349" s="55">
        <v>44562</v>
      </c>
      <c r="F1349" s="92">
        <v>0</v>
      </c>
      <c r="G1349" s="96">
        <v>6</v>
      </c>
      <c r="H1349" s="63" t="s">
        <v>97</v>
      </c>
      <c r="I1349" s="92">
        <v>1.1000000000000001</v>
      </c>
      <c r="J1349" s="63" t="s">
        <v>103</v>
      </c>
      <c r="K1349" s="67">
        <v>30.3</v>
      </c>
      <c r="L1349" s="155">
        <v>41</v>
      </c>
      <c r="M13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49" s="89" t="str">
        <f>CONCATENATE("F","$",Таблица_основная[[#This Row],[Первая строка массива]])</f>
        <v>F$90</v>
      </c>
      <c r="O134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49" s="90">
        <v>90</v>
      </c>
      <c r="Q1349" s="90">
        <f>Таблица_основная[[#This Row],[Первая строка массива]]+43</f>
        <v>133</v>
      </c>
    </row>
    <row r="1350" spans="1:17" ht="15.75" x14ac:dyDescent="0.25">
      <c r="A1350" s="90">
        <v>212</v>
      </c>
      <c r="B1350" s="90">
        <v>1349</v>
      </c>
      <c r="C1350" s="53" t="s">
        <v>35</v>
      </c>
      <c r="D1350" s="59" t="s">
        <v>163</v>
      </c>
      <c r="E1350" s="55">
        <v>44562</v>
      </c>
      <c r="F1350" s="94">
        <v>100</v>
      </c>
      <c r="G1350" s="96">
        <v>1</v>
      </c>
      <c r="H1350" s="63" t="s">
        <v>97</v>
      </c>
      <c r="I1350" s="94">
        <v>99.2</v>
      </c>
      <c r="J1350" s="63" t="s">
        <v>103</v>
      </c>
      <c r="K1350" s="67" t="s">
        <v>178</v>
      </c>
      <c r="L1350" s="155">
        <v>41</v>
      </c>
      <c r="M13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50" s="89" t="str">
        <f>CONCATENATE("F","$",Таблица_основная[[#This Row],[Первая строка массива]])</f>
        <v>F$178</v>
      </c>
      <c r="O135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50" s="90">
        <v>178</v>
      </c>
      <c r="Q1350" s="90">
        <f>Таблица_основная[[#This Row],[Первая строка массива]]+43</f>
        <v>221</v>
      </c>
    </row>
    <row r="1351" spans="1:17" ht="15.75" x14ac:dyDescent="0.25">
      <c r="A1351" s="90">
        <v>1092</v>
      </c>
      <c r="B1351" s="90">
        <v>1350</v>
      </c>
      <c r="C1351" s="53" t="s">
        <v>35</v>
      </c>
      <c r="D1351" s="59" t="s">
        <v>155</v>
      </c>
      <c r="E1351" s="55">
        <v>44927</v>
      </c>
      <c r="F1351" s="59">
        <v>9</v>
      </c>
      <c r="G1351" s="59">
        <v>21</v>
      </c>
      <c r="H1351" s="63" t="s">
        <v>98</v>
      </c>
      <c r="I1351" s="59">
        <v>24</v>
      </c>
      <c r="J1351" s="63" t="s">
        <v>104</v>
      </c>
      <c r="K1351" s="69">
        <v>209.5</v>
      </c>
      <c r="L1351" s="154">
        <v>37</v>
      </c>
      <c r="M135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1" s="89" t="str">
        <f>CONCATENATE("F","$",Таблица_основная[[#This Row],[Первая строка массива]])</f>
        <v>F$1058</v>
      </c>
      <c r="O135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51" s="90">
        <v>1058</v>
      </c>
      <c r="Q1351" s="90">
        <f>Таблица_основная[[#This Row],[Первая строка массива]]+43</f>
        <v>1101</v>
      </c>
    </row>
    <row r="1352" spans="1:17" ht="15.75" x14ac:dyDescent="0.25">
      <c r="A1352" s="90">
        <v>1620</v>
      </c>
      <c r="B1352" s="90">
        <v>1351</v>
      </c>
      <c r="C1352" s="53" t="s">
        <v>35</v>
      </c>
      <c r="D1352" s="59" t="s">
        <v>164</v>
      </c>
      <c r="E1352" s="55">
        <v>44927</v>
      </c>
      <c r="F1352" s="59">
        <v>39314.000000000007</v>
      </c>
      <c r="G1352" s="59">
        <v>40</v>
      </c>
      <c r="H1352" s="63" t="s">
        <v>98</v>
      </c>
      <c r="I1352" s="59">
        <v>131655.9</v>
      </c>
      <c r="J1352" s="63" t="s">
        <v>104</v>
      </c>
      <c r="K1352" s="71">
        <v>1645476.7</v>
      </c>
      <c r="L1352" s="155">
        <v>37</v>
      </c>
      <c r="M135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2" s="89" t="str">
        <f>CONCATENATE("F","$",Таблица_основная[[#This Row],[Первая строка массива]])</f>
        <v>F$1586</v>
      </c>
      <c r="O135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52" s="90">
        <v>1586</v>
      </c>
      <c r="Q1352" s="90">
        <f>Таблица_основная[[#This Row],[Первая строка массива]]+43</f>
        <v>1629</v>
      </c>
    </row>
    <row r="1353" spans="1:17" ht="15.75" x14ac:dyDescent="0.25">
      <c r="A1353" s="90">
        <v>1136</v>
      </c>
      <c r="B1353" s="90">
        <v>1352</v>
      </c>
      <c r="C1353" s="53" t="s">
        <v>35</v>
      </c>
      <c r="D1353" s="59" t="s">
        <v>156</v>
      </c>
      <c r="E1353" s="55">
        <v>44927</v>
      </c>
      <c r="F1353" s="146">
        <v>0.2</v>
      </c>
      <c r="G1353" s="59">
        <v>3</v>
      </c>
      <c r="H1353" s="63" t="s">
        <v>98</v>
      </c>
      <c r="I1353" s="146">
        <v>0.2</v>
      </c>
      <c r="J1353" s="63" t="s">
        <v>104</v>
      </c>
      <c r="K1353" s="66">
        <v>1E-3</v>
      </c>
      <c r="L1353" s="154">
        <v>37</v>
      </c>
      <c r="M135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53" s="89" t="str">
        <f>CONCATENATE("F","$",Таблица_основная[[#This Row],[Первая строка массива]])</f>
        <v>F$1102</v>
      </c>
      <c r="O135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53" s="90">
        <v>1102</v>
      </c>
      <c r="Q1353" s="90">
        <f>Таблица_основная[[#This Row],[Первая строка массива]]+43</f>
        <v>1145</v>
      </c>
    </row>
    <row r="1354" spans="1:17" ht="15.75" x14ac:dyDescent="0.25">
      <c r="A1354" s="90">
        <v>872</v>
      </c>
      <c r="B1354" s="90">
        <v>1353</v>
      </c>
      <c r="C1354" s="53" t="s">
        <v>35</v>
      </c>
      <c r="D1354" s="54" t="s">
        <v>165</v>
      </c>
      <c r="E1354" s="55">
        <v>44927</v>
      </c>
      <c r="F1354" s="56">
        <v>36</v>
      </c>
      <c r="G1354" s="59">
        <v>35</v>
      </c>
      <c r="H1354" s="63" t="s">
        <v>98</v>
      </c>
      <c r="I1354" s="59">
        <v>147.19999999999999</v>
      </c>
      <c r="J1354" s="63" t="s">
        <v>104</v>
      </c>
      <c r="K1354" s="70">
        <v>2015</v>
      </c>
      <c r="L1354" s="154">
        <v>37</v>
      </c>
      <c r="M135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4" s="89" t="str">
        <f>CONCATENATE("F","$",Таблица_основная[[#This Row],[Первая строка массива]])</f>
        <v>F$838</v>
      </c>
      <c r="O135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54" s="90">
        <v>838</v>
      </c>
      <c r="Q1354" s="90">
        <f>Таблица_основная[[#This Row],[Первая строка массива]]+43</f>
        <v>881</v>
      </c>
    </row>
    <row r="1355" spans="1:17" ht="15.75" x14ac:dyDescent="0.25">
      <c r="A1355" s="90">
        <v>1664</v>
      </c>
      <c r="B1355" s="90">
        <v>1354</v>
      </c>
      <c r="C1355" s="53" t="s">
        <v>35</v>
      </c>
      <c r="D1355" s="54" t="s">
        <v>166</v>
      </c>
      <c r="E1355" s="55">
        <v>44927</v>
      </c>
      <c r="F1355" s="59">
        <v>675</v>
      </c>
      <c r="G1355" s="59">
        <v>37</v>
      </c>
      <c r="H1355" s="63" t="s">
        <v>98</v>
      </c>
      <c r="I1355" s="59">
        <v>4235.8999999999996</v>
      </c>
      <c r="J1355" s="63" t="s">
        <v>104</v>
      </c>
      <c r="K1355" s="70">
        <v>45809.4</v>
      </c>
      <c r="L1355" s="154">
        <v>37</v>
      </c>
      <c r="M135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5" s="89" t="str">
        <f>CONCATENATE("F","$",Таблица_основная[[#This Row],[Первая строка массива]])</f>
        <v>F$1630</v>
      </c>
      <c r="O135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55" s="90">
        <v>1630</v>
      </c>
      <c r="Q1355" s="90">
        <f>Таблица_основная[[#This Row],[Первая строка массива]]+43</f>
        <v>1673</v>
      </c>
    </row>
    <row r="1356" spans="1:17" ht="15.75" x14ac:dyDescent="0.25">
      <c r="A1356" s="90">
        <v>916</v>
      </c>
      <c r="B1356" s="90">
        <v>1355</v>
      </c>
      <c r="C1356" s="53" t="s">
        <v>35</v>
      </c>
      <c r="D1356" s="54" t="s">
        <v>157</v>
      </c>
      <c r="E1356" s="55">
        <v>44927</v>
      </c>
      <c r="F1356" s="59">
        <v>720</v>
      </c>
      <c r="G1356" s="59">
        <v>37</v>
      </c>
      <c r="H1356" s="63" t="s">
        <v>98</v>
      </c>
      <c r="I1356" s="59">
        <v>4407.1000000000004</v>
      </c>
      <c r="J1356" s="63" t="s">
        <v>104</v>
      </c>
      <c r="K1356" s="67">
        <v>48033.8</v>
      </c>
      <c r="L1356" s="155">
        <v>37</v>
      </c>
      <c r="M13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6" s="89" t="str">
        <f>CONCATENATE("F","$",Таблица_основная[[#This Row],[Первая строка массива]])</f>
        <v>F$882</v>
      </c>
      <c r="O135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356" s="90">
        <v>882</v>
      </c>
      <c r="Q1356" s="90">
        <f>Таблица_основная[[#This Row],[Первая строка массива]]+43</f>
        <v>925</v>
      </c>
    </row>
    <row r="1357" spans="1:17" ht="15.75" x14ac:dyDescent="0.25">
      <c r="A1357" s="90">
        <v>1268</v>
      </c>
      <c r="B1357" s="90">
        <v>1356</v>
      </c>
      <c r="C1357" s="53" t="s">
        <v>35</v>
      </c>
      <c r="D1357" s="54" t="s">
        <v>71</v>
      </c>
      <c r="E1357" s="55">
        <v>44927</v>
      </c>
      <c r="F1357" s="146">
        <v>18.3</v>
      </c>
      <c r="G1357" s="59">
        <v>20</v>
      </c>
      <c r="H1357" s="63" t="s">
        <v>98</v>
      </c>
      <c r="I1357" s="146">
        <v>33.5</v>
      </c>
      <c r="J1357" s="63" t="s">
        <v>104</v>
      </c>
      <c r="K1357" s="67">
        <v>29.2</v>
      </c>
      <c r="L1357" s="155">
        <v>37</v>
      </c>
      <c r="M13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7" s="89" t="str">
        <f>CONCATENATE("F","$",Таблица_основная[[#This Row],[Первая строка массива]])</f>
        <v>F$1234</v>
      </c>
      <c r="O135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357" s="90">
        <v>1234</v>
      </c>
      <c r="Q1357" s="90">
        <f>Таблица_основная[[#This Row],[Первая строка массива]]+43</f>
        <v>1277</v>
      </c>
    </row>
    <row r="1358" spans="1:17" ht="15.75" x14ac:dyDescent="0.25">
      <c r="A1358" s="90">
        <v>1180</v>
      </c>
      <c r="B1358" s="90">
        <v>1357</v>
      </c>
      <c r="C1358" s="53" t="s">
        <v>35</v>
      </c>
      <c r="D1358" s="54" t="s">
        <v>158</v>
      </c>
      <c r="E1358" s="55">
        <v>44927</v>
      </c>
      <c r="F1358" s="59">
        <v>50</v>
      </c>
      <c r="G1358" s="59">
        <v>39</v>
      </c>
      <c r="H1358" s="63" t="s">
        <v>98</v>
      </c>
      <c r="I1358" s="59">
        <v>183.4</v>
      </c>
      <c r="J1358" s="63" t="s">
        <v>104</v>
      </c>
      <c r="K1358" s="67">
        <v>2563.9</v>
      </c>
      <c r="L1358" s="155">
        <v>37</v>
      </c>
      <c r="M13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8" s="89" t="str">
        <f>CONCATENATE("F","$",Таблица_основная[[#This Row],[Первая строка массива]])</f>
        <v>F$1146</v>
      </c>
      <c r="O135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358" s="90">
        <v>1146</v>
      </c>
      <c r="Q1358" s="90">
        <f>Таблица_основная[[#This Row],[Первая строка массива]]+43</f>
        <v>1189</v>
      </c>
    </row>
    <row r="1359" spans="1:17" ht="15.75" x14ac:dyDescent="0.25">
      <c r="A1359" s="90">
        <v>1004</v>
      </c>
      <c r="B1359" s="90">
        <v>1358</v>
      </c>
      <c r="C1359" s="53" t="s">
        <v>35</v>
      </c>
      <c r="D1359" s="144" t="s">
        <v>85</v>
      </c>
      <c r="E1359" s="55">
        <v>44927</v>
      </c>
      <c r="F1359" s="93">
        <v>0.56999999999999995</v>
      </c>
      <c r="G1359" s="90">
        <v>21</v>
      </c>
      <c r="H1359" s="63" t="s">
        <v>98</v>
      </c>
      <c r="I1359" s="137">
        <v>0</v>
      </c>
      <c r="J1359" s="63" t="s">
        <v>104</v>
      </c>
      <c r="K1359" s="140" t="s">
        <v>178</v>
      </c>
      <c r="L1359" s="156">
        <v>37</v>
      </c>
      <c r="M135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59" s="89" t="str">
        <f>CONCATENATE("F","$",Таблица_основная[[#This Row],[Первая строка массива]])</f>
        <v>F$970</v>
      </c>
      <c r="O135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359" s="90">
        <v>970</v>
      </c>
      <c r="Q1359" s="90">
        <f>Таблица_основная[[#This Row],[Первая строка массива]]+43</f>
        <v>1013</v>
      </c>
    </row>
    <row r="1360" spans="1:17" ht="15.75" x14ac:dyDescent="0.25">
      <c r="A1360" s="90">
        <v>1400</v>
      </c>
      <c r="B1360" s="90">
        <v>1359</v>
      </c>
      <c r="C1360" s="53" t="s">
        <v>35</v>
      </c>
      <c r="D1360" s="144" t="s">
        <v>86</v>
      </c>
      <c r="E1360" s="55">
        <v>44927</v>
      </c>
      <c r="F1360" s="93">
        <v>11</v>
      </c>
      <c r="G1360" s="90">
        <v>24</v>
      </c>
      <c r="H1360" s="63" t="s">
        <v>98</v>
      </c>
      <c r="I1360" s="93">
        <v>28.3</v>
      </c>
      <c r="J1360" s="63" t="s">
        <v>104</v>
      </c>
      <c r="K1360" s="67" t="s">
        <v>178</v>
      </c>
      <c r="L1360" s="155">
        <v>37</v>
      </c>
      <c r="M13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0" s="89" t="str">
        <f>CONCATENATE("F","$",Таблица_основная[[#This Row],[Первая строка массива]])</f>
        <v>F$1366</v>
      </c>
      <c r="O136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360" s="90">
        <v>1366</v>
      </c>
      <c r="Q1360" s="90">
        <f>Таблица_основная[[#This Row],[Первая строка массива]]+43</f>
        <v>1409</v>
      </c>
    </row>
    <row r="1361" spans="1:17" ht="15.75" x14ac:dyDescent="0.25">
      <c r="A1361" s="90">
        <v>1444</v>
      </c>
      <c r="B1361" s="90">
        <v>1360</v>
      </c>
      <c r="C1361" s="53" t="s">
        <v>35</v>
      </c>
      <c r="D1361" s="144" t="s">
        <v>159</v>
      </c>
      <c r="E1361" s="55">
        <v>44927</v>
      </c>
      <c r="F1361" s="93">
        <v>11</v>
      </c>
      <c r="G1361" s="90">
        <v>24</v>
      </c>
      <c r="H1361" s="63" t="s">
        <v>98</v>
      </c>
      <c r="I1361" s="93">
        <v>39.1</v>
      </c>
      <c r="J1361" s="63" t="s">
        <v>104</v>
      </c>
      <c r="K1361" s="67" t="s">
        <v>178</v>
      </c>
      <c r="L1361" s="155">
        <v>37</v>
      </c>
      <c r="M13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1" s="89" t="str">
        <f>CONCATENATE("F","$",Таблица_основная[[#This Row],[Первая строка массива]])</f>
        <v>F$1410</v>
      </c>
      <c r="O136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361" s="90">
        <v>1410</v>
      </c>
      <c r="Q1361" s="90">
        <f>Таблица_основная[[#This Row],[Первая строка массива]]+43</f>
        <v>1453</v>
      </c>
    </row>
    <row r="1362" spans="1:17" ht="15.75" x14ac:dyDescent="0.25">
      <c r="A1362" s="90">
        <v>1532</v>
      </c>
      <c r="B1362" s="90">
        <v>1361</v>
      </c>
      <c r="C1362" s="53" t="s">
        <v>35</v>
      </c>
      <c r="D1362" s="144" t="s">
        <v>89</v>
      </c>
      <c r="E1362" s="55">
        <v>44927</v>
      </c>
      <c r="F1362" s="93">
        <v>7</v>
      </c>
      <c r="G1362" s="90">
        <v>35</v>
      </c>
      <c r="H1362" s="63" t="s">
        <v>98</v>
      </c>
      <c r="I1362" s="93">
        <v>43.2</v>
      </c>
      <c r="J1362" s="63" t="s">
        <v>104</v>
      </c>
      <c r="K1362" s="67">
        <v>39.299999999999997</v>
      </c>
      <c r="L1362" s="155">
        <v>37</v>
      </c>
      <c r="M13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2" s="89" t="str">
        <f>CONCATENATE("F","$",Таблица_основная[[#This Row],[Первая строка массива]])</f>
        <v>F$1498</v>
      </c>
      <c r="O136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362" s="90">
        <v>1498</v>
      </c>
      <c r="Q1362" s="90">
        <f>Таблица_основная[[#This Row],[Первая строка массива]]+43</f>
        <v>1541</v>
      </c>
    </row>
    <row r="1363" spans="1:17" ht="15.75" x14ac:dyDescent="0.25">
      <c r="A1363" s="90">
        <v>1488</v>
      </c>
      <c r="B1363" s="90">
        <v>1362</v>
      </c>
      <c r="C1363" s="53" t="s">
        <v>35</v>
      </c>
      <c r="D1363" s="144" t="s">
        <v>90</v>
      </c>
      <c r="E1363" s="55">
        <v>44927</v>
      </c>
      <c r="F1363" s="93">
        <v>2</v>
      </c>
      <c r="G1363" s="90">
        <v>6</v>
      </c>
      <c r="H1363" s="63" t="s">
        <v>98</v>
      </c>
      <c r="I1363" s="93">
        <v>2.2000000000000002</v>
      </c>
      <c r="J1363" s="63" t="s">
        <v>104</v>
      </c>
      <c r="K1363" s="67">
        <v>31.5</v>
      </c>
      <c r="L1363" s="155">
        <v>37</v>
      </c>
      <c r="M13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3" s="89" t="str">
        <f>CONCATENATE("F","$",Таблица_основная[[#This Row],[Первая строка массива]])</f>
        <v>F$1454</v>
      </c>
      <c r="O136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363" s="90">
        <v>1454</v>
      </c>
      <c r="Q1363" s="90">
        <f>Таблица_основная[[#This Row],[Первая строка массива]]+43</f>
        <v>1497</v>
      </c>
    </row>
    <row r="1364" spans="1:17" ht="15.75" x14ac:dyDescent="0.25">
      <c r="A1364" s="90">
        <v>1576</v>
      </c>
      <c r="B1364" s="90">
        <v>1363</v>
      </c>
      <c r="C1364" s="53" t="s">
        <v>35</v>
      </c>
      <c r="D1364" s="144" t="s">
        <v>160</v>
      </c>
      <c r="E1364" s="55">
        <v>44927</v>
      </c>
      <c r="F1364" s="58">
        <v>0.5</v>
      </c>
      <c r="G1364" s="90">
        <v>5</v>
      </c>
      <c r="H1364" s="63" t="s">
        <v>98</v>
      </c>
      <c r="I1364" s="58">
        <v>0</v>
      </c>
      <c r="J1364" s="63" t="s">
        <v>104</v>
      </c>
      <c r="K1364" s="140" t="s">
        <v>178</v>
      </c>
      <c r="L1364" s="156">
        <v>37</v>
      </c>
      <c r="M136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4" s="89" t="str">
        <f>CONCATENATE("F","$",Таблица_основная[[#This Row],[Первая строка массива]])</f>
        <v>F$1542</v>
      </c>
      <c r="O136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364" s="90">
        <v>1542</v>
      </c>
      <c r="Q1364" s="90">
        <f>Таблица_основная[[#This Row],[Первая строка массива]]+43</f>
        <v>1585</v>
      </c>
    </row>
    <row r="1365" spans="1:17" ht="15.75" x14ac:dyDescent="0.25">
      <c r="A1365" s="90">
        <v>1312</v>
      </c>
      <c r="B1365" s="90">
        <v>1364</v>
      </c>
      <c r="C1365" s="53" t="s">
        <v>35</v>
      </c>
      <c r="D1365" s="144" t="s">
        <v>161</v>
      </c>
      <c r="E1365" s="55">
        <v>44927</v>
      </c>
      <c r="F1365" s="95">
        <v>0.3</v>
      </c>
      <c r="G1365" s="90">
        <v>3</v>
      </c>
      <c r="H1365" s="63" t="s">
        <v>98</v>
      </c>
      <c r="I1365" s="95">
        <v>0.2</v>
      </c>
      <c r="J1365" s="63" t="s">
        <v>104</v>
      </c>
      <c r="K1365" s="67" t="s">
        <v>178</v>
      </c>
      <c r="L1365" s="155">
        <v>37</v>
      </c>
      <c r="M13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65" s="89" t="str">
        <f>CONCATENATE("F","$",Таблица_основная[[#This Row],[Первая строка массива]])</f>
        <v>F$1278</v>
      </c>
      <c r="O136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365" s="90">
        <v>1278</v>
      </c>
      <c r="Q1365" s="90">
        <f>Таблица_основная[[#This Row],[Первая строка массива]]+43</f>
        <v>1321</v>
      </c>
    </row>
    <row r="1366" spans="1:17" ht="15.75" x14ac:dyDescent="0.25">
      <c r="A1366" s="90">
        <v>1356</v>
      </c>
      <c r="B1366" s="90">
        <v>1365</v>
      </c>
      <c r="C1366" s="53" t="s">
        <v>35</v>
      </c>
      <c r="D1366" s="144" t="s">
        <v>94</v>
      </c>
      <c r="E1366" s="55">
        <v>44927</v>
      </c>
      <c r="F1366" s="95">
        <v>0.2</v>
      </c>
      <c r="G1366" s="90">
        <v>5</v>
      </c>
      <c r="H1366" s="63" t="s">
        <v>98</v>
      </c>
      <c r="I1366" s="95">
        <v>0.5</v>
      </c>
      <c r="J1366" s="63" t="s">
        <v>104</v>
      </c>
      <c r="K1366" s="67">
        <v>0.2</v>
      </c>
      <c r="L1366" s="155">
        <v>37</v>
      </c>
      <c r="M136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366" s="89" t="str">
        <f>CONCATENATE("F","$",Таблица_основная[[#This Row],[Первая строка массива]])</f>
        <v>F$1322</v>
      </c>
      <c r="O136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366" s="90">
        <v>1322</v>
      </c>
      <c r="Q1366" s="90">
        <f>Таблица_основная[[#This Row],[Первая строка массива]]+43</f>
        <v>1365</v>
      </c>
    </row>
    <row r="1367" spans="1:17" ht="15.75" x14ac:dyDescent="0.25">
      <c r="A1367" s="90">
        <v>1224</v>
      </c>
      <c r="B1367" s="90">
        <v>1366</v>
      </c>
      <c r="C1367" s="53" t="s">
        <v>35</v>
      </c>
      <c r="D1367" s="54" t="s">
        <v>162</v>
      </c>
      <c r="E1367" s="55">
        <v>44927</v>
      </c>
      <c r="F1367" s="56">
        <v>1.3</v>
      </c>
      <c r="G1367" s="59">
        <v>9</v>
      </c>
      <c r="H1367" s="63" t="s">
        <v>98</v>
      </c>
      <c r="I1367" s="56">
        <v>1.4</v>
      </c>
      <c r="J1367" s="63" t="s">
        <v>104</v>
      </c>
      <c r="K1367" s="67">
        <v>1.6</v>
      </c>
      <c r="L1367" s="155">
        <v>37</v>
      </c>
      <c r="M13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1367" s="89" t="str">
        <f>CONCATENATE("F","$",Таблица_основная[[#This Row],[Первая строка массива]])</f>
        <v>F$1190</v>
      </c>
      <c r="O136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367" s="90">
        <v>1190</v>
      </c>
      <c r="Q1367" s="90">
        <f>Таблица_основная[[#This Row],[Первая строка массива]]+43</f>
        <v>1233</v>
      </c>
    </row>
    <row r="1368" spans="1:17" ht="15.75" x14ac:dyDescent="0.25">
      <c r="A1368" s="90">
        <v>960</v>
      </c>
      <c r="B1368" s="90">
        <v>1367</v>
      </c>
      <c r="C1368" s="53" t="s">
        <v>35</v>
      </c>
      <c r="D1368" s="54" t="s">
        <v>83</v>
      </c>
      <c r="E1368" s="55">
        <v>44927</v>
      </c>
      <c r="F1368" s="149">
        <v>0</v>
      </c>
      <c r="G1368" s="96">
        <v>6</v>
      </c>
      <c r="H1368" s="63" t="s">
        <v>98</v>
      </c>
      <c r="I1368" s="149">
        <v>1.1000000000000001</v>
      </c>
      <c r="J1368" s="63" t="s">
        <v>104</v>
      </c>
      <c r="K1368" s="67">
        <v>32.1</v>
      </c>
      <c r="L1368" s="155">
        <v>37</v>
      </c>
      <c r="M13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368" s="89" t="str">
        <f>CONCATENATE("F","$",Таблица_основная[[#This Row],[Первая строка массива]])</f>
        <v>F$926</v>
      </c>
      <c r="O136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368" s="90">
        <v>926</v>
      </c>
      <c r="Q1368" s="90">
        <f>Таблица_основная[[#This Row],[Первая строка массива]]+43</f>
        <v>969</v>
      </c>
    </row>
    <row r="1369" spans="1:17" ht="15.75" x14ac:dyDescent="0.25">
      <c r="A1369" s="90">
        <v>1048</v>
      </c>
      <c r="B1369" s="90">
        <v>1368</v>
      </c>
      <c r="C1369" s="53" t="s">
        <v>35</v>
      </c>
      <c r="D1369" s="54" t="s">
        <v>163</v>
      </c>
      <c r="E1369" s="55">
        <v>44927</v>
      </c>
      <c r="F1369" s="151">
        <v>100</v>
      </c>
      <c r="G1369" s="96">
        <v>1</v>
      </c>
      <c r="H1369" s="63" t="s">
        <v>98</v>
      </c>
      <c r="I1369" s="151">
        <v>99.5</v>
      </c>
      <c r="J1369" s="63" t="s">
        <v>104</v>
      </c>
      <c r="K1369" s="67" t="s">
        <v>178</v>
      </c>
      <c r="L1369" s="155">
        <v>37</v>
      </c>
      <c r="M13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369" s="89" t="str">
        <f>CONCATENATE("F","$",Таблица_основная[[#This Row],[Первая строка массива]])</f>
        <v>F$1014</v>
      </c>
      <c r="O136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369" s="90">
        <v>1014</v>
      </c>
      <c r="Q1369" s="90">
        <f>Таблица_основная[[#This Row],[Первая строка массива]]+43</f>
        <v>1057</v>
      </c>
    </row>
    <row r="1370" spans="1:17" ht="15.75" x14ac:dyDescent="0.25">
      <c r="A1370" s="90">
        <v>257</v>
      </c>
      <c r="B1370" s="90">
        <v>1369</v>
      </c>
      <c r="C1370" s="53" t="s">
        <v>36</v>
      </c>
      <c r="D1370" s="54" t="s">
        <v>155</v>
      </c>
      <c r="E1370" s="55">
        <v>44562</v>
      </c>
      <c r="F1370" s="56">
        <v>16</v>
      </c>
      <c r="G1370" s="59">
        <v>17</v>
      </c>
      <c r="H1370" s="63" t="s">
        <v>97</v>
      </c>
      <c r="I1370" s="56">
        <v>24.3</v>
      </c>
      <c r="J1370" s="63" t="s">
        <v>103</v>
      </c>
      <c r="K1370" s="72">
        <v>235.1</v>
      </c>
      <c r="L1370" s="154">
        <v>38</v>
      </c>
      <c r="M137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0" s="89" t="str">
        <f>CONCATENATE("F","$",Таблица_основная[[#This Row],[Первая строка массива]])</f>
        <v>F$222</v>
      </c>
      <c r="O137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370" s="90">
        <v>222</v>
      </c>
      <c r="Q1370" s="90">
        <f>Таблица_основная[[#This Row],[Первая строка массива]]+43</f>
        <v>265</v>
      </c>
    </row>
    <row r="1371" spans="1:17" ht="15.75" x14ac:dyDescent="0.25">
      <c r="A1371" s="90">
        <v>785</v>
      </c>
      <c r="B1371" s="90">
        <v>1370</v>
      </c>
      <c r="C1371" s="53" t="s">
        <v>36</v>
      </c>
      <c r="D1371" s="54" t="s">
        <v>164</v>
      </c>
      <c r="E1371" s="55">
        <v>44562</v>
      </c>
      <c r="F1371" s="56">
        <v>44024</v>
      </c>
      <c r="G1371" s="59">
        <v>38</v>
      </c>
      <c r="H1371" s="63" t="s">
        <v>97</v>
      </c>
      <c r="I1371" s="56">
        <v>116149</v>
      </c>
      <c r="J1371" s="63" t="s">
        <v>103</v>
      </c>
      <c r="K1371" s="73">
        <v>1712442.1</v>
      </c>
      <c r="L1371" s="154">
        <v>38</v>
      </c>
      <c r="M137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1" s="89" t="str">
        <f>CONCATENATE("F","$",Таблица_основная[[#This Row],[Первая строка массива]])</f>
        <v>F$750</v>
      </c>
      <c r="O137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371" s="90">
        <v>750</v>
      </c>
      <c r="Q1371" s="90">
        <f>Таблица_основная[[#This Row],[Первая строка массива]]+43</f>
        <v>793</v>
      </c>
    </row>
    <row r="1372" spans="1:17" ht="15.75" x14ac:dyDescent="0.25">
      <c r="A1372" s="90">
        <v>301</v>
      </c>
      <c r="B1372" s="90">
        <v>1371</v>
      </c>
      <c r="C1372" s="53" t="s">
        <v>36</v>
      </c>
      <c r="D1372" s="54" t="s">
        <v>156</v>
      </c>
      <c r="E1372" s="55">
        <v>44562</v>
      </c>
      <c r="F1372" s="57">
        <v>0.3</v>
      </c>
      <c r="G1372" s="59">
        <v>2</v>
      </c>
      <c r="H1372" s="63" t="s">
        <v>97</v>
      </c>
      <c r="I1372" s="57">
        <v>0.2</v>
      </c>
      <c r="J1372" s="63" t="s">
        <v>103</v>
      </c>
      <c r="K1372" s="67">
        <v>2E-3</v>
      </c>
      <c r="L1372" s="155">
        <v>38</v>
      </c>
      <c r="M13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72" s="89" t="str">
        <f>CONCATENATE("F","$",Таблица_основная[[#This Row],[Первая строка массива]])</f>
        <v>F$266</v>
      </c>
      <c r="O137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372" s="90">
        <v>266</v>
      </c>
      <c r="Q1372" s="90">
        <f>Таблица_основная[[#This Row],[Первая строка массива]]+43</f>
        <v>309</v>
      </c>
    </row>
    <row r="1373" spans="1:17" ht="15.75" x14ac:dyDescent="0.25">
      <c r="A1373" s="90">
        <v>37</v>
      </c>
      <c r="B1373" s="90">
        <v>1372</v>
      </c>
      <c r="C1373" s="53" t="s">
        <v>36</v>
      </c>
      <c r="D1373" s="54" t="s">
        <v>165</v>
      </c>
      <c r="E1373" s="55">
        <v>44562</v>
      </c>
      <c r="F1373" s="56">
        <v>37</v>
      </c>
      <c r="G1373" s="59">
        <v>34</v>
      </c>
      <c r="H1373" s="63" t="s">
        <v>97</v>
      </c>
      <c r="I1373" s="56">
        <v>154.69999999999999</v>
      </c>
      <c r="J1373" s="63" t="s">
        <v>103</v>
      </c>
      <c r="K1373" s="74">
        <v>2237.9</v>
      </c>
      <c r="L1373" s="154">
        <v>38</v>
      </c>
      <c r="M137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3" s="89" t="str">
        <f>CONCATENATE("F","$",Таблица_основная[[#This Row],[Первая строка массива]])</f>
        <v>F$2</v>
      </c>
      <c r="O137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373" s="90">
        <v>2</v>
      </c>
      <c r="Q1373" s="90">
        <f>Таблица_основная[[#This Row],[Первая строка массива]]+43</f>
        <v>45</v>
      </c>
    </row>
    <row r="1374" spans="1:17" ht="15.75" x14ac:dyDescent="0.25">
      <c r="A1374" s="90">
        <v>829</v>
      </c>
      <c r="B1374" s="90">
        <v>1373</v>
      </c>
      <c r="C1374" s="53" t="s">
        <v>36</v>
      </c>
      <c r="D1374" s="54" t="s">
        <v>166</v>
      </c>
      <c r="E1374" s="55">
        <v>44562</v>
      </c>
      <c r="F1374" s="56">
        <v>597</v>
      </c>
      <c r="G1374" s="59">
        <v>37</v>
      </c>
      <c r="H1374" s="63" t="s">
        <v>97</v>
      </c>
      <c r="I1374" s="56">
        <v>3901.3</v>
      </c>
      <c r="J1374" s="63" t="s">
        <v>103</v>
      </c>
      <c r="K1374" s="74">
        <v>44096.6</v>
      </c>
      <c r="L1374" s="154">
        <v>38</v>
      </c>
      <c r="M137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4" s="89" t="str">
        <f>CONCATENATE("F","$",Таблица_основная[[#This Row],[Первая строка массива]])</f>
        <v>F$794</v>
      </c>
      <c r="O137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374" s="90">
        <v>794</v>
      </c>
      <c r="Q1374" s="90">
        <f>Таблица_основная[[#This Row],[Первая строка массива]]+43</f>
        <v>837</v>
      </c>
    </row>
    <row r="1375" spans="1:17" ht="15.75" x14ac:dyDescent="0.25">
      <c r="A1375" s="90">
        <v>81</v>
      </c>
      <c r="B1375" s="90">
        <v>1374</v>
      </c>
      <c r="C1375" s="53" t="s">
        <v>36</v>
      </c>
      <c r="D1375" s="59" t="s">
        <v>157</v>
      </c>
      <c r="E1375" s="55">
        <v>44562</v>
      </c>
      <c r="F1375" s="59">
        <v>650</v>
      </c>
      <c r="G1375" s="59">
        <v>38</v>
      </c>
      <c r="H1375" s="63" t="s">
        <v>97</v>
      </c>
      <c r="I1375" s="59">
        <v>4080.4</v>
      </c>
      <c r="J1375" s="63" t="s">
        <v>103</v>
      </c>
      <c r="K1375" s="68">
        <v>46569.599999999999</v>
      </c>
      <c r="L1375" s="155">
        <v>38</v>
      </c>
      <c r="M13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5" s="89" t="str">
        <f>CONCATENATE("F","$",Таблица_основная[[#This Row],[Первая строка массива]])</f>
        <v>F$46</v>
      </c>
      <c r="O137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375" s="90">
        <v>46</v>
      </c>
      <c r="Q1375" s="90">
        <f>Таблица_основная[[#This Row],[Первая строка массива]]+43</f>
        <v>89</v>
      </c>
    </row>
    <row r="1376" spans="1:17" ht="15.75" x14ac:dyDescent="0.25">
      <c r="A1376" s="90">
        <v>433</v>
      </c>
      <c r="B1376" s="90">
        <v>1375</v>
      </c>
      <c r="C1376" s="53" t="s">
        <v>36</v>
      </c>
      <c r="D1376" s="59" t="s">
        <v>71</v>
      </c>
      <c r="E1376" s="55">
        <v>44562</v>
      </c>
      <c r="F1376" s="146">
        <v>14.8</v>
      </c>
      <c r="G1376" s="59">
        <v>28</v>
      </c>
      <c r="H1376" s="63" t="s">
        <v>97</v>
      </c>
      <c r="I1376" s="146">
        <v>35.1</v>
      </c>
      <c r="J1376" s="63" t="s">
        <v>103</v>
      </c>
      <c r="K1376" s="67">
        <v>27.2</v>
      </c>
      <c r="L1376" s="155">
        <v>38</v>
      </c>
      <c r="M13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6" s="89" t="str">
        <f>CONCATENATE("F","$",Таблица_основная[[#This Row],[Первая строка массива]])</f>
        <v>F$398</v>
      </c>
      <c r="O137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376" s="90">
        <v>398</v>
      </c>
      <c r="Q1376" s="90">
        <f>Таблица_основная[[#This Row],[Первая строка массива]]+43</f>
        <v>441</v>
      </c>
    </row>
    <row r="1377" spans="1:17" ht="15.75" x14ac:dyDescent="0.25">
      <c r="A1377" s="90">
        <v>345</v>
      </c>
      <c r="B1377" s="90">
        <v>1376</v>
      </c>
      <c r="C1377" s="53" t="s">
        <v>36</v>
      </c>
      <c r="D1377" s="59" t="s">
        <v>158</v>
      </c>
      <c r="E1377" s="55">
        <v>44562</v>
      </c>
      <c r="F1377" s="59">
        <v>85</v>
      </c>
      <c r="G1377" s="59">
        <v>33</v>
      </c>
      <c r="H1377" s="63" t="s">
        <v>97</v>
      </c>
      <c r="I1377" s="59">
        <v>225.2</v>
      </c>
      <c r="J1377" s="63" t="s">
        <v>103</v>
      </c>
      <c r="K1377" s="67">
        <v>2573.6</v>
      </c>
      <c r="L1377" s="155">
        <v>38</v>
      </c>
      <c r="M137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7" s="89" t="str">
        <f>CONCATENATE("F","$",Таблица_основная[[#This Row],[Первая строка массива]])</f>
        <v>F$310</v>
      </c>
      <c r="O137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377" s="90">
        <v>310</v>
      </c>
      <c r="Q1377" s="90">
        <f>Таблица_основная[[#This Row],[Первая строка массива]]+43</f>
        <v>353</v>
      </c>
    </row>
    <row r="1378" spans="1:17" ht="15.75" x14ac:dyDescent="0.25">
      <c r="A1378" s="90">
        <v>169</v>
      </c>
      <c r="B1378" s="90">
        <v>1377</v>
      </c>
      <c r="C1378" s="53" t="s">
        <v>36</v>
      </c>
      <c r="D1378" s="91" t="s">
        <v>85</v>
      </c>
      <c r="E1378" s="55">
        <v>44562</v>
      </c>
      <c r="F1378" s="137">
        <v>0.63</v>
      </c>
      <c r="G1378" s="90">
        <v>19</v>
      </c>
      <c r="H1378" s="63" t="s">
        <v>97</v>
      </c>
      <c r="I1378" s="137">
        <v>0</v>
      </c>
      <c r="J1378" s="63" t="s">
        <v>103</v>
      </c>
      <c r="K1378" s="140" t="s">
        <v>178</v>
      </c>
      <c r="L1378" s="156">
        <v>38</v>
      </c>
      <c r="M13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8" s="89" t="str">
        <f>CONCATENATE("F","$",Таблица_основная[[#This Row],[Первая строка массива]])</f>
        <v>F$134</v>
      </c>
      <c r="O137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378" s="90">
        <v>134</v>
      </c>
      <c r="Q1378" s="90">
        <f>Таблица_основная[[#This Row],[Первая строка массива]]+43</f>
        <v>177</v>
      </c>
    </row>
    <row r="1379" spans="1:17" ht="15.75" x14ac:dyDescent="0.25">
      <c r="A1379" s="90">
        <v>565</v>
      </c>
      <c r="B1379" s="90">
        <v>1378</v>
      </c>
      <c r="C1379" s="53" t="s">
        <v>36</v>
      </c>
      <c r="D1379" s="91" t="s">
        <v>86</v>
      </c>
      <c r="E1379" s="55">
        <v>44562</v>
      </c>
      <c r="F1379" s="137">
        <v>16</v>
      </c>
      <c r="G1379" s="90">
        <v>20</v>
      </c>
      <c r="H1379" s="63" t="s">
        <v>97</v>
      </c>
      <c r="I1379" s="93">
        <v>25.4</v>
      </c>
      <c r="J1379" s="63" t="s">
        <v>103</v>
      </c>
      <c r="K1379" s="67" t="s">
        <v>178</v>
      </c>
      <c r="L1379" s="155">
        <v>38</v>
      </c>
      <c r="M13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79" s="89" t="str">
        <f>CONCATENATE("F","$",Таблица_основная[[#This Row],[Первая строка массива]])</f>
        <v>F$530</v>
      </c>
      <c r="O137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379" s="90">
        <v>530</v>
      </c>
      <c r="Q1379" s="90">
        <f>Таблица_основная[[#This Row],[Первая строка массива]]+43</f>
        <v>573</v>
      </c>
    </row>
    <row r="1380" spans="1:17" ht="15.75" x14ac:dyDescent="0.25">
      <c r="A1380" s="90">
        <v>609</v>
      </c>
      <c r="B1380" s="90">
        <v>1379</v>
      </c>
      <c r="C1380" s="53" t="s">
        <v>36</v>
      </c>
      <c r="D1380" s="91" t="s">
        <v>159</v>
      </c>
      <c r="E1380" s="55">
        <v>44562</v>
      </c>
      <c r="F1380" s="137">
        <v>27</v>
      </c>
      <c r="G1380" s="90">
        <v>29</v>
      </c>
      <c r="H1380" s="63" t="s">
        <v>97</v>
      </c>
      <c r="I1380" s="93">
        <v>62.9</v>
      </c>
      <c r="J1380" s="63" t="s">
        <v>103</v>
      </c>
      <c r="K1380" s="67" t="s">
        <v>178</v>
      </c>
      <c r="L1380" s="155">
        <v>38</v>
      </c>
      <c r="M13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380" s="89" t="str">
        <f>CONCATENATE("F","$",Таблица_основная[[#This Row],[Первая строка массива]])</f>
        <v>F$574</v>
      </c>
      <c r="O138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380" s="90">
        <v>574</v>
      </c>
      <c r="Q1380" s="90">
        <f>Таблица_основная[[#This Row],[Первая строка массива]]+43</f>
        <v>617</v>
      </c>
    </row>
    <row r="1381" spans="1:17" ht="15.75" x14ac:dyDescent="0.25">
      <c r="A1381" s="90">
        <v>697</v>
      </c>
      <c r="B1381" s="90">
        <v>1380</v>
      </c>
      <c r="C1381" s="53" t="s">
        <v>36</v>
      </c>
      <c r="D1381" s="91" t="s">
        <v>89</v>
      </c>
      <c r="E1381" s="55">
        <v>44562</v>
      </c>
      <c r="F1381" s="137">
        <v>14</v>
      </c>
      <c r="G1381" s="90">
        <v>25</v>
      </c>
      <c r="H1381" s="63" t="s">
        <v>97</v>
      </c>
      <c r="I1381" s="93">
        <v>32.1</v>
      </c>
      <c r="J1381" s="63" t="s">
        <v>103</v>
      </c>
      <c r="K1381" s="67">
        <v>35.9</v>
      </c>
      <c r="L1381" s="155">
        <v>38</v>
      </c>
      <c r="M13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381" s="89" t="str">
        <f>CONCATENATE("F","$",Таблица_основная[[#This Row],[Первая строка массива]])</f>
        <v>F$662</v>
      </c>
      <c r="O138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381" s="90">
        <v>662</v>
      </c>
      <c r="Q1381" s="90">
        <f>Таблица_основная[[#This Row],[Первая строка массива]]+43</f>
        <v>705</v>
      </c>
    </row>
    <row r="1382" spans="1:17" ht="15.75" x14ac:dyDescent="0.25">
      <c r="A1382" s="90">
        <v>653</v>
      </c>
      <c r="B1382" s="90">
        <v>1381</v>
      </c>
      <c r="C1382" s="53" t="s">
        <v>36</v>
      </c>
      <c r="D1382" s="91" t="s">
        <v>90</v>
      </c>
      <c r="E1382" s="55">
        <v>44562</v>
      </c>
      <c r="F1382" s="137">
        <v>8</v>
      </c>
      <c r="G1382" s="90">
        <v>16</v>
      </c>
      <c r="H1382" s="63" t="s">
        <v>97</v>
      </c>
      <c r="I1382" s="93">
        <v>13.7</v>
      </c>
      <c r="J1382" s="63" t="s">
        <v>103</v>
      </c>
      <c r="K1382" s="67">
        <v>42.8</v>
      </c>
      <c r="L1382" s="155">
        <v>38</v>
      </c>
      <c r="M13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1382" s="89" t="str">
        <f>CONCATENATE("F","$",Таблица_основная[[#This Row],[Первая строка массива]])</f>
        <v>F$618</v>
      </c>
      <c r="O138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382" s="90">
        <v>618</v>
      </c>
      <c r="Q1382" s="90">
        <f>Таблица_основная[[#This Row],[Первая строка массива]]+43</f>
        <v>661</v>
      </c>
    </row>
    <row r="1383" spans="1:17" ht="15.75" x14ac:dyDescent="0.25">
      <c r="A1383" s="90">
        <v>741</v>
      </c>
      <c r="B1383" s="90">
        <v>1382</v>
      </c>
      <c r="C1383" s="53" t="s">
        <v>36</v>
      </c>
      <c r="D1383" s="91" t="s">
        <v>160</v>
      </c>
      <c r="E1383" s="55">
        <v>44562</v>
      </c>
      <c r="F1383" s="139">
        <v>0.2</v>
      </c>
      <c r="G1383" s="90">
        <v>7</v>
      </c>
      <c r="H1383" s="63" t="s">
        <v>97</v>
      </c>
      <c r="I1383" s="58">
        <v>0</v>
      </c>
      <c r="J1383" s="63" t="s">
        <v>103</v>
      </c>
      <c r="K1383" s="140" t="s">
        <v>178</v>
      </c>
      <c r="L1383" s="156">
        <v>38</v>
      </c>
      <c r="M13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383" s="89" t="str">
        <f>CONCATENATE("F","$",Таблица_основная[[#This Row],[Первая строка массива]])</f>
        <v>F$706</v>
      </c>
      <c r="O138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383" s="90">
        <v>706</v>
      </c>
      <c r="Q1383" s="90">
        <f>Таблица_основная[[#This Row],[Первая строка массива]]+43</f>
        <v>749</v>
      </c>
    </row>
    <row r="1384" spans="1:17" ht="15.75" x14ac:dyDescent="0.25">
      <c r="A1384" s="90">
        <v>477</v>
      </c>
      <c r="B1384" s="90">
        <v>1383</v>
      </c>
      <c r="C1384" s="53" t="s">
        <v>36</v>
      </c>
      <c r="D1384" s="91" t="s">
        <v>161</v>
      </c>
      <c r="E1384" s="55">
        <v>44562</v>
      </c>
      <c r="F1384" s="95">
        <v>0.4</v>
      </c>
      <c r="G1384" s="90">
        <v>2</v>
      </c>
      <c r="H1384" s="63" t="s">
        <v>97</v>
      </c>
      <c r="I1384" s="93">
        <v>0.2</v>
      </c>
      <c r="J1384" s="63" t="s">
        <v>103</v>
      </c>
      <c r="K1384" s="67" t="s">
        <v>178</v>
      </c>
      <c r="L1384" s="155">
        <v>38</v>
      </c>
      <c r="M13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4" s="89" t="str">
        <f>CONCATENATE("F","$",Таблица_основная[[#This Row],[Первая строка массива]])</f>
        <v>F$442</v>
      </c>
      <c r="O138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384" s="90">
        <v>442</v>
      </c>
      <c r="Q1384" s="90">
        <f>Таблица_основная[[#This Row],[Первая строка массива]]+43</f>
        <v>485</v>
      </c>
    </row>
    <row r="1385" spans="1:17" ht="15.75" x14ac:dyDescent="0.25">
      <c r="A1385" s="90">
        <v>521</v>
      </c>
      <c r="B1385" s="90">
        <v>1384</v>
      </c>
      <c r="C1385" s="53" t="s">
        <v>36</v>
      </c>
      <c r="D1385" s="144" t="s">
        <v>94</v>
      </c>
      <c r="E1385" s="55">
        <v>44562</v>
      </c>
      <c r="F1385" s="95">
        <v>1.5</v>
      </c>
      <c r="G1385" s="90">
        <v>3</v>
      </c>
      <c r="H1385" s="63" t="s">
        <v>97</v>
      </c>
      <c r="I1385" s="95">
        <v>0.6</v>
      </c>
      <c r="J1385" s="63" t="s">
        <v>103</v>
      </c>
      <c r="K1385" s="67">
        <v>0.2</v>
      </c>
      <c r="L1385" s="155">
        <v>38</v>
      </c>
      <c r="M13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5" s="89" t="str">
        <f>CONCATENATE("F","$",Таблица_основная[[#This Row],[Первая строка массива]])</f>
        <v>F$486</v>
      </c>
      <c r="O138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385" s="90">
        <v>486</v>
      </c>
      <c r="Q1385" s="90">
        <f>Таблица_основная[[#This Row],[Первая строка массива]]+43</f>
        <v>529</v>
      </c>
    </row>
    <row r="1386" spans="1:17" ht="15.75" x14ac:dyDescent="0.25">
      <c r="A1386" s="90">
        <v>389</v>
      </c>
      <c r="B1386" s="90">
        <v>1385</v>
      </c>
      <c r="C1386" s="53" t="s">
        <v>36</v>
      </c>
      <c r="D1386" s="54" t="s">
        <v>162</v>
      </c>
      <c r="E1386" s="55">
        <v>44562</v>
      </c>
      <c r="F1386" s="146">
        <v>1.9</v>
      </c>
      <c r="G1386" s="59">
        <v>10</v>
      </c>
      <c r="H1386" s="63" t="s">
        <v>97</v>
      </c>
      <c r="I1386" s="59">
        <v>1.9</v>
      </c>
      <c r="J1386" s="63" t="s">
        <v>103</v>
      </c>
      <c r="K1386" s="67">
        <v>1.5</v>
      </c>
      <c r="L1386" s="155">
        <v>38</v>
      </c>
      <c r="M13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6" s="89" t="str">
        <f>CONCATENATE("F","$",Таблица_основная[[#This Row],[Первая строка массива]])</f>
        <v>F$354</v>
      </c>
      <c r="O138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386" s="90">
        <v>354</v>
      </c>
      <c r="Q1386" s="90">
        <f>Таблица_основная[[#This Row],[Первая строка массива]]+43</f>
        <v>397</v>
      </c>
    </row>
    <row r="1387" spans="1:17" ht="15.75" x14ac:dyDescent="0.25">
      <c r="A1387" s="90">
        <v>125</v>
      </c>
      <c r="B1387" s="90">
        <v>1386</v>
      </c>
      <c r="C1387" s="53" t="s">
        <v>36</v>
      </c>
      <c r="D1387" s="54" t="s">
        <v>83</v>
      </c>
      <c r="E1387" s="55">
        <v>44562</v>
      </c>
      <c r="F1387" s="92">
        <v>0</v>
      </c>
      <c r="G1387" s="96">
        <v>6</v>
      </c>
      <c r="H1387" s="63" t="s">
        <v>97</v>
      </c>
      <c r="I1387" s="92">
        <v>1.1000000000000001</v>
      </c>
      <c r="J1387" s="63" t="s">
        <v>103</v>
      </c>
      <c r="K1387" s="67">
        <v>30.3</v>
      </c>
      <c r="L1387" s="155">
        <v>38</v>
      </c>
      <c r="M138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387" s="89" t="str">
        <f>CONCATENATE("F","$",Таблица_основная[[#This Row],[Первая строка массива]])</f>
        <v>F$90</v>
      </c>
      <c r="O138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387" s="90">
        <v>90</v>
      </c>
      <c r="Q1387" s="90">
        <f>Таблица_основная[[#This Row],[Первая строка массива]]+43</f>
        <v>133</v>
      </c>
    </row>
    <row r="1388" spans="1:17" ht="15.75" x14ac:dyDescent="0.25">
      <c r="A1388" s="90">
        <v>213</v>
      </c>
      <c r="B1388" s="90">
        <v>1387</v>
      </c>
      <c r="C1388" s="53" t="s">
        <v>36</v>
      </c>
      <c r="D1388" s="54" t="s">
        <v>163</v>
      </c>
      <c r="E1388" s="55">
        <v>44562</v>
      </c>
      <c r="F1388" s="94">
        <v>100</v>
      </c>
      <c r="G1388" s="96">
        <v>1</v>
      </c>
      <c r="H1388" s="63" t="s">
        <v>97</v>
      </c>
      <c r="I1388" s="94">
        <v>99.2</v>
      </c>
      <c r="J1388" s="63" t="s">
        <v>103</v>
      </c>
      <c r="K1388" s="67" t="s">
        <v>178</v>
      </c>
      <c r="L1388" s="155">
        <v>38</v>
      </c>
      <c r="M138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388" s="89" t="str">
        <f>CONCATENATE("F","$",Таблица_основная[[#This Row],[Первая строка массива]])</f>
        <v>F$178</v>
      </c>
      <c r="O138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388" s="90">
        <v>178</v>
      </c>
      <c r="Q1388" s="90">
        <f>Таблица_основная[[#This Row],[Первая строка массива]]+43</f>
        <v>221</v>
      </c>
    </row>
    <row r="1389" spans="1:17" ht="15.75" x14ac:dyDescent="0.25">
      <c r="A1389" s="90">
        <v>1093</v>
      </c>
      <c r="B1389" s="90">
        <v>1388</v>
      </c>
      <c r="C1389" s="53" t="s">
        <v>36</v>
      </c>
      <c r="D1389" s="54" t="s">
        <v>155</v>
      </c>
      <c r="E1389" s="55">
        <v>44927</v>
      </c>
      <c r="F1389" s="59">
        <v>17</v>
      </c>
      <c r="G1389" s="59">
        <v>15</v>
      </c>
      <c r="H1389" s="63" t="s">
        <v>98</v>
      </c>
      <c r="I1389" s="59">
        <v>24</v>
      </c>
      <c r="J1389" s="63" t="s">
        <v>104</v>
      </c>
      <c r="K1389" s="69">
        <v>209.5</v>
      </c>
      <c r="L1389" s="154">
        <v>35</v>
      </c>
      <c r="M138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89" s="89" t="str">
        <f>CONCATENATE("F","$",Таблица_основная[[#This Row],[Первая строка массива]])</f>
        <v>F$1058</v>
      </c>
      <c r="O138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389" s="90">
        <v>1058</v>
      </c>
      <c r="Q1389" s="90">
        <f>Таблица_основная[[#This Row],[Первая строка массива]]+43</f>
        <v>1101</v>
      </c>
    </row>
    <row r="1390" spans="1:17" ht="15.75" x14ac:dyDescent="0.25">
      <c r="A1390" s="90">
        <v>1621</v>
      </c>
      <c r="B1390" s="90">
        <v>1389</v>
      </c>
      <c r="C1390" s="53" t="s">
        <v>36</v>
      </c>
      <c r="D1390" s="54" t="s">
        <v>164</v>
      </c>
      <c r="E1390" s="55">
        <v>44927</v>
      </c>
      <c r="F1390" s="59">
        <v>47092.999999999993</v>
      </c>
      <c r="G1390" s="59">
        <v>37</v>
      </c>
      <c r="H1390" s="63" t="s">
        <v>98</v>
      </c>
      <c r="I1390" s="59">
        <v>131655.9</v>
      </c>
      <c r="J1390" s="63" t="s">
        <v>104</v>
      </c>
      <c r="K1390" s="71">
        <v>1645476.7</v>
      </c>
      <c r="L1390" s="155">
        <v>35</v>
      </c>
      <c r="M139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0" s="89" t="str">
        <f>CONCATENATE("F","$",Таблица_основная[[#This Row],[Первая строка массива]])</f>
        <v>F$1586</v>
      </c>
      <c r="O139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390" s="90">
        <v>1586</v>
      </c>
      <c r="Q1390" s="90">
        <f>Таблица_основная[[#This Row],[Первая строка массива]]+43</f>
        <v>1629</v>
      </c>
    </row>
    <row r="1391" spans="1:17" ht="15.75" x14ac:dyDescent="0.25">
      <c r="A1391" s="90">
        <v>1137</v>
      </c>
      <c r="B1391" s="90">
        <v>1390</v>
      </c>
      <c r="C1391" s="53" t="s">
        <v>36</v>
      </c>
      <c r="D1391" s="54" t="s">
        <v>156</v>
      </c>
      <c r="E1391" s="55">
        <v>44927</v>
      </c>
      <c r="F1391" s="146">
        <v>0.4</v>
      </c>
      <c r="G1391" s="59">
        <v>1</v>
      </c>
      <c r="H1391" s="63" t="s">
        <v>98</v>
      </c>
      <c r="I1391" s="146">
        <v>0.2</v>
      </c>
      <c r="J1391" s="63" t="s">
        <v>104</v>
      </c>
      <c r="K1391" s="66">
        <v>1E-3</v>
      </c>
      <c r="L1391" s="154">
        <v>35</v>
      </c>
      <c r="M139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391" s="89" t="str">
        <f>CONCATENATE("F","$",Таблица_основная[[#This Row],[Первая строка массива]])</f>
        <v>F$1102</v>
      </c>
      <c r="O139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391" s="90">
        <v>1102</v>
      </c>
      <c r="Q1391" s="90">
        <f>Таблица_основная[[#This Row],[Первая строка массива]]+43</f>
        <v>1145</v>
      </c>
    </row>
    <row r="1392" spans="1:17" ht="15.75" x14ac:dyDescent="0.25">
      <c r="A1392" s="90">
        <v>873</v>
      </c>
      <c r="B1392" s="90">
        <v>1391</v>
      </c>
      <c r="C1392" s="53" t="s">
        <v>36</v>
      </c>
      <c r="D1392" s="54" t="s">
        <v>165</v>
      </c>
      <c r="E1392" s="55">
        <v>44927</v>
      </c>
      <c r="F1392" s="59">
        <v>37</v>
      </c>
      <c r="G1392" s="59">
        <v>34</v>
      </c>
      <c r="H1392" s="63" t="s">
        <v>98</v>
      </c>
      <c r="I1392" s="59">
        <v>147.19999999999999</v>
      </c>
      <c r="J1392" s="63" t="s">
        <v>104</v>
      </c>
      <c r="K1392" s="70">
        <v>2015</v>
      </c>
      <c r="L1392" s="154">
        <v>35</v>
      </c>
      <c r="M1392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392" s="89" t="str">
        <f>CONCATENATE("F","$",Таблица_основная[[#This Row],[Первая строка массива]])</f>
        <v>F$838</v>
      </c>
      <c r="O139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392" s="90">
        <v>838</v>
      </c>
      <c r="Q1392" s="90">
        <f>Таблица_основная[[#This Row],[Первая строка массива]]+43</f>
        <v>881</v>
      </c>
    </row>
    <row r="1393" spans="1:17" ht="15.75" x14ac:dyDescent="0.25">
      <c r="A1393" s="90">
        <v>1665</v>
      </c>
      <c r="B1393" s="90">
        <v>1392</v>
      </c>
      <c r="C1393" s="53" t="s">
        <v>36</v>
      </c>
      <c r="D1393" s="54" t="s">
        <v>166</v>
      </c>
      <c r="E1393" s="55">
        <v>44927</v>
      </c>
      <c r="F1393" s="59">
        <v>640</v>
      </c>
      <c r="G1393" s="59">
        <v>38</v>
      </c>
      <c r="H1393" s="63" t="s">
        <v>98</v>
      </c>
      <c r="I1393" s="59">
        <v>4235.8999999999996</v>
      </c>
      <c r="J1393" s="63" t="s">
        <v>104</v>
      </c>
      <c r="K1393" s="70">
        <v>45809.4</v>
      </c>
      <c r="L1393" s="154">
        <v>35</v>
      </c>
      <c r="M139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3" s="89" t="str">
        <f>CONCATENATE("F","$",Таблица_основная[[#This Row],[Первая строка массива]])</f>
        <v>F$1630</v>
      </c>
      <c r="O139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393" s="90">
        <v>1630</v>
      </c>
      <c r="Q1393" s="90">
        <f>Таблица_основная[[#This Row],[Первая строка массива]]+43</f>
        <v>1673</v>
      </c>
    </row>
    <row r="1394" spans="1:17" ht="15.75" x14ac:dyDescent="0.25">
      <c r="A1394" s="90">
        <v>917</v>
      </c>
      <c r="B1394" s="90">
        <v>1393</v>
      </c>
      <c r="C1394" s="53" t="s">
        <v>36</v>
      </c>
      <c r="D1394" s="54" t="s">
        <v>157</v>
      </c>
      <c r="E1394" s="55">
        <v>44927</v>
      </c>
      <c r="F1394" s="59">
        <v>694</v>
      </c>
      <c r="G1394" s="59">
        <v>38</v>
      </c>
      <c r="H1394" s="63" t="s">
        <v>98</v>
      </c>
      <c r="I1394" s="59">
        <v>4407.1000000000004</v>
      </c>
      <c r="J1394" s="63" t="s">
        <v>104</v>
      </c>
      <c r="K1394" s="67">
        <v>48033.8</v>
      </c>
      <c r="L1394" s="155">
        <v>35</v>
      </c>
      <c r="M13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4" s="89" t="str">
        <f>CONCATENATE("F","$",Таблица_основная[[#This Row],[Первая строка массива]])</f>
        <v>F$882</v>
      </c>
      <c r="O139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394" s="90">
        <v>882</v>
      </c>
      <c r="Q1394" s="90">
        <f>Таблица_основная[[#This Row],[Первая строка массива]]+43</f>
        <v>925</v>
      </c>
    </row>
    <row r="1395" spans="1:17" ht="15.75" x14ac:dyDescent="0.25">
      <c r="A1395" s="90">
        <v>1269</v>
      </c>
      <c r="B1395" s="90">
        <v>1394</v>
      </c>
      <c r="C1395" s="53" t="s">
        <v>36</v>
      </c>
      <c r="D1395" s="54" t="s">
        <v>71</v>
      </c>
      <c r="E1395" s="55">
        <v>44927</v>
      </c>
      <c r="F1395" s="146">
        <v>14.7</v>
      </c>
      <c r="G1395" s="59">
        <v>34</v>
      </c>
      <c r="H1395" s="63" t="s">
        <v>98</v>
      </c>
      <c r="I1395" s="146">
        <v>33.5</v>
      </c>
      <c r="J1395" s="63" t="s">
        <v>104</v>
      </c>
      <c r="K1395" s="67">
        <v>29.2</v>
      </c>
      <c r="L1395" s="155">
        <v>35</v>
      </c>
      <c r="M13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5" s="89" t="str">
        <f>CONCATENATE("F","$",Таблица_основная[[#This Row],[Первая строка массива]])</f>
        <v>F$1234</v>
      </c>
      <c r="O139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395" s="90">
        <v>1234</v>
      </c>
      <c r="Q1395" s="90">
        <f>Таблица_основная[[#This Row],[Первая строка массива]]+43</f>
        <v>1277</v>
      </c>
    </row>
    <row r="1396" spans="1:17" ht="15.75" x14ac:dyDescent="0.25">
      <c r="A1396" s="90">
        <v>1181</v>
      </c>
      <c r="B1396" s="90">
        <v>1395</v>
      </c>
      <c r="C1396" s="53" t="s">
        <v>36</v>
      </c>
      <c r="D1396" s="54" t="s">
        <v>158</v>
      </c>
      <c r="E1396" s="55">
        <v>44927</v>
      </c>
      <c r="F1396" s="59">
        <v>58</v>
      </c>
      <c r="G1396" s="59">
        <v>38</v>
      </c>
      <c r="H1396" s="63" t="s">
        <v>98</v>
      </c>
      <c r="I1396" s="59">
        <v>183.4</v>
      </c>
      <c r="J1396" s="63" t="s">
        <v>104</v>
      </c>
      <c r="K1396" s="67">
        <v>2563.9</v>
      </c>
      <c r="L1396" s="155">
        <v>35</v>
      </c>
      <c r="M13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6" s="89" t="str">
        <f>CONCATENATE("F","$",Таблица_основная[[#This Row],[Первая строка массива]])</f>
        <v>F$1146</v>
      </c>
      <c r="O139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396" s="90">
        <v>1146</v>
      </c>
      <c r="Q1396" s="90">
        <f>Таблица_основная[[#This Row],[Первая строка массива]]+43</f>
        <v>1189</v>
      </c>
    </row>
    <row r="1397" spans="1:17" ht="15.75" x14ac:dyDescent="0.25">
      <c r="A1397" s="90">
        <v>1005</v>
      </c>
      <c r="B1397" s="90">
        <v>1396</v>
      </c>
      <c r="C1397" s="53" t="s">
        <v>36</v>
      </c>
      <c r="D1397" s="144" t="s">
        <v>85</v>
      </c>
      <c r="E1397" s="55">
        <v>44927</v>
      </c>
      <c r="F1397" s="93">
        <v>0.63</v>
      </c>
      <c r="G1397" s="90">
        <v>18</v>
      </c>
      <c r="H1397" s="63" t="s">
        <v>98</v>
      </c>
      <c r="I1397" s="137">
        <v>0</v>
      </c>
      <c r="J1397" s="63" t="s">
        <v>104</v>
      </c>
      <c r="K1397" s="140" t="s">
        <v>178</v>
      </c>
      <c r="L1397" s="156">
        <v>35</v>
      </c>
      <c r="M139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397" s="89" t="str">
        <f>CONCATENATE("F","$",Таблица_основная[[#This Row],[Первая строка массива]])</f>
        <v>F$970</v>
      </c>
      <c r="O139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397" s="90">
        <v>970</v>
      </c>
      <c r="Q1397" s="90">
        <f>Таблица_основная[[#This Row],[Первая строка массива]]+43</f>
        <v>1013</v>
      </c>
    </row>
    <row r="1398" spans="1:17" ht="15.75" x14ac:dyDescent="0.25">
      <c r="A1398" s="90">
        <v>1401</v>
      </c>
      <c r="B1398" s="90">
        <v>1397</v>
      </c>
      <c r="C1398" s="53" t="s">
        <v>36</v>
      </c>
      <c r="D1398" s="144" t="s">
        <v>86</v>
      </c>
      <c r="E1398" s="55">
        <v>44927</v>
      </c>
      <c r="F1398" s="150">
        <v>20</v>
      </c>
      <c r="G1398" s="90">
        <v>16</v>
      </c>
      <c r="H1398" s="63" t="s">
        <v>98</v>
      </c>
      <c r="I1398" s="150">
        <v>28.3</v>
      </c>
      <c r="J1398" s="63" t="s">
        <v>104</v>
      </c>
      <c r="K1398" s="67" t="s">
        <v>178</v>
      </c>
      <c r="L1398" s="155">
        <v>35</v>
      </c>
      <c r="M13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1398" s="89" t="str">
        <f>CONCATENATE("F","$",Таблица_основная[[#This Row],[Первая строка массива]])</f>
        <v>F$1366</v>
      </c>
      <c r="O139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398" s="90">
        <v>1366</v>
      </c>
      <c r="Q1398" s="90">
        <f>Таблица_основная[[#This Row],[Первая строка массива]]+43</f>
        <v>1409</v>
      </c>
    </row>
    <row r="1399" spans="1:17" ht="15.75" x14ac:dyDescent="0.25">
      <c r="A1399" s="90">
        <v>1445</v>
      </c>
      <c r="B1399" s="90">
        <v>1398</v>
      </c>
      <c r="C1399" s="53" t="s">
        <v>36</v>
      </c>
      <c r="D1399" s="144" t="s">
        <v>159</v>
      </c>
      <c r="E1399" s="55">
        <v>44927</v>
      </c>
      <c r="F1399" s="150">
        <v>20</v>
      </c>
      <c r="G1399" s="90">
        <v>16</v>
      </c>
      <c r="H1399" s="63" t="s">
        <v>98</v>
      </c>
      <c r="I1399" s="150">
        <v>39.1</v>
      </c>
      <c r="J1399" s="63" t="s">
        <v>104</v>
      </c>
      <c r="K1399" s="67" t="s">
        <v>178</v>
      </c>
      <c r="L1399" s="155">
        <v>35</v>
      </c>
      <c r="M139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399" s="89" t="str">
        <f>CONCATENATE("F","$",Таблица_основная[[#This Row],[Первая строка массива]])</f>
        <v>F$1410</v>
      </c>
      <c r="O139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399" s="90">
        <v>1410</v>
      </c>
      <c r="Q1399" s="90">
        <f>Таблица_основная[[#This Row],[Первая строка массива]]+43</f>
        <v>1453</v>
      </c>
    </row>
    <row r="1400" spans="1:17" ht="15.75" x14ac:dyDescent="0.25">
      <c r="A1400" s="90">
        <v>1533</v>
      </c>
      <c r="B1400" s="90">
        <v>1399</v>
      </c>
      <c r="C1400" s="53" t="s">
        <v>36</v>
      </c>
      <c r="D1400" s="144" t="s">
        <v>89</v>
      </c>
      <c r="E1400" s="55">
        <v>44927</v>
      </c>
      <c r="F1400" s="150">
        <v>14</v>
      </c>
      <c r="G1400" s="90">
        <v>32</v>
      </c>
      <c r="H1400" s="63" t="s">
        <v>98</v>
      </c>
      <c r="I1400" s="150">
        <v>43.2</v>
      </c>
      <c r="J1400" s="63" t="s">
        <v>104</v>
      </c>
      <c r="K1400" s="67">
        <v>39.299999999999997</v>
      </c>
      <c r="L1400" s="155">
        <v>35</v>
      </c>
      <c r="M14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0" s="89" t="str">
        <f>CONCATENATE("F","$",Таблица_основная[[#This Row],[Первая строка массива]])</f>
        <v>F$1498</v>
      </c>
      <c r="O140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00" s="90">
        <v>1498</v>
      </c>
      <c r="Q1400" s="90">
        <f>Таблица_основная[[#This Row],[Первая строка массива]]+43</f>
        <v>1541</v>
      </c>
    </row>
    <row r="1401" spans="1:17" ht="15.75" x14ac:dyDescent="0.25">
      <c r="A1401" s="90">
        <v>1489</v>
      </c>
      <c r="B1401" s="90">
        <v>1400</v>
      </c>
      <c r="C1401" s="53" t="s">
        <v>36</v>
      </c>
      <c r="D1401" s="144" t="s">
        <v>90</v>
      </c>
      <c r="E1401" s="55">
        <v>44927</v>
      </c>
      <c r="F1401" s="150">
        <v>0</v>
      </c>
      <c r="G1401" s="90">
        <v>8</v>
      </c>
      <c r="H1401" s="63" t="s">
        <v>98</v>
      </c>
      <c r="I1401" s="150">
        <v>2.2000000000000002</v>
      </c>
      <c r="J1401" s="63" t="s">
        <v>104</v>
      </c>
      <c r="K1401" s="67">
        <v>31.5</v>
      </c>
      <c r="L1401" s="155">
        <v>35</v>
      </c>
      <c r="M140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01" s="89" t="str">
        <f>CONCATENATE("F","$",Таблица_основная[[#This Row],[Первая строка массива]])</f>
        <v>F$1454</v>
      </c>
      <c r="O140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01" s="90">
        <v>1454</v>
      </c>
      <c r="Q1401" s="90">
        <f>Таблица_основная[[#This Row],[Первая строка массива]]+43</f>
        <v>1497</v>
      </c>
    </row>
    <row r="1402" spans="1:17" ht="15.75" x14ac:dyDescent="0.25">
      <c r="A1402" s="90">
        <v>1577</v>
      </c>
      <c r="B1402" s="90">
        <v>1401</v>
      </c>
      <c r="C1402" s="53" t="s">
        <v>36</v>
      </c>
      <c r="D1402" s="144" t="s">
        <v>160</v>
      </c>
      <c r="E1402" s="55">
        <v>44927</v>
      </c>
      <c r="F1402" s="150">
        <v>0.4</v>
      </c>
      <c r="G1402" s="90">
        <v>6</v>
      </c>
      <c r="H1402" s="63" t="s">
        <v>98</v>
      </c>
      <c r="I1402" s="150">
        <v>0</v>
      </c>
      <c r="J1402" s="63" t="s">
        <v>104</v>
      </c>
      <c r="K1402" s="140" t="s">
        <v>178</v>
      </c>
      <c r="L1402" s="156">
        <v>35</v>
      </c>
      <c r="M14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402" s="89" t="str">
        <f>CONCATENATE("F","$",Таблица_основная[[#This Row],[Первая строка массива]])</f>
        <v>F$1542</v>
      </c>
      <c r="O140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02" s="90">
        <v>1542</v>
      </c>
      <c r="Q1402" s="90">
        <f>Таблица_основная[[#This Row],[Первая строка массива]]+43</f>
        <v>1585</v>
      </c>
    </row>
    <row r="1403" spans="1:17" ht="15.75" x14ac:dyDescent="0.25">
      <c r="A1403" s="90">
        <v>1313</v>
      </c>
      <c r="B1403" s="90">
        <v>1402</v>
      </c>
      <c r="C1403" s="53" t="s">
        <v>36</v>
      </c>
      <c r="D1403" s="144" t="s">
        <v>161</v>
      </c>
      <c r="E1403" s="55">
        <v>44927</v>
      </c>
      <c r="F1403" s="148">
        <v>0.4</v>
      </c>
      <c r="G1403" s="90">
        <v>2</v>
      </c>
      <c r="H1403" s="63" t="s">
        <v>98</v>
      </c>
      <c r="I1403" s="148">
        <v>0.2</v>
      </c>
      <c r="J1403" s="63" t="s">
        <v>104</v>
      </c>
      <c r="K1403" s="67" t="s">
        <v>178</v>
      </c>
      <c r="L1403" s="155">
        <v>35</v>
      </c>
      <c r="M140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403" s="89" t="str">
        <f>CONCATENATE("F","$",Таблица_основная[[#This Row],[Первая строка массива]])</f>
        <v>F$1278</v>
      </c>
      <c r="O140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03" s="90">
        <v>1278</v>
      </c>
      <c r="Q1403" s="90">
        <f>Таблица_основная[[#This Row],[Первая строка массива]]+43</f>
        <v>1321</v>
      </c>
    </row>
    <row r="1404" spans="1:17" ht="15.75" x14ac:dyDescent="0.25">
      <c r="A1404" s="90">
        <v>1357</v>
      </c>
      <c r="B1404" s="90">
        <v>1403</v>
      </c>
      <c r="C1404" s="53" t="s">
        <v>36</v>
      </c>
      <c r="D1404" s="144" t="s">
        <v>94</v>
      </c>
      <c r="E1404" s="55">
        <v>44927</v>
      </c>
      <c r="F1404" s="148">
        <v>0.3</v>
      </c>
      <c r="G1404" s="90">
        <v>4</v>
      </c>
      <c r="H1404" s="63" t="s">
        <v>98</v>
      </c>
      <c r="I1404" s="148">
        <v>0.5</v>
      </c>
      <c r="J1404" s="63" t="s">
        <v>104</v>
      </c>
      <c r="K1404" s="67">
        <v>0.2</v>
      </c>
      <c r="L1404" s="155">
        <v>35</v>
      </c>
      <c r="M140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404" s="89" t="str">
        <f>CONCATENATE("F","$",Таблица_основная[[#This Row],[Первая строка массива]])</f>
        <v>F$1322</v>
      </c>
      <c r="O140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404" s="90">
        <v>1322</v>
      </c>
      <c r="Q1404" s="90">
        <f>Таблица_основная[[#This Row],[Первая строка массива]]+43</f>
        <v>1365</v>
      </c>
    </row>
    <row r="1405" spans="1:17" ht="15.75" x14ac:dyDescent="0.25">
      <c r="A1405" s="90">
        <v>1225</v>
      </c>
      <c r="B1405" s="90">
        <v>1404</v>
      </c>
      <c r="C1405" s="53" t="s">
        <v>36</v>
      </c>
      <c r="D1405" s="54" t="s">
        <v>162</v>
      </c>
      <c r="E1405" s="55">
        <v>44927</v>
      </c>
      <c r="F1405" s="56">
        <v>1.2</v>
      </c>
      <c r="G1405" s="59">
        <v>10</v>
      </c>
      <c r="H1405" s="63" t="s">
        <v>98</v>
      </c>
      <c r="I1405" s="56">
        <v>1.4</v>
      </c>
      <c r="J1405" s="63" t="s">
        <v>104</v>
      </c>
      <c r="K1405" s="67">
        <v>1.6</v>
      </c>
      <c r="L1405" s="155">
        <v>35</v>
      </c>
      <c r="M140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405" s="89" t="str">
        <f>CONCATENATE("F","$",Таблица_основная[[#This Row],[Первая строка массива]])</f>
        <v>F$1190</v>
      </c>
      <c r="O140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405" s="90">
        <v>1190</v>
      </c>
      <c r="Q1405" s="90">
        <f>Таблица_основная[[#This Row],[Первая строка массива]]+43</f>
        <v>1233</v>
      </c>
    </row>
    <row r="1406" spans="1:17" ht="15.75" x14ac:dyDescent="0.25">
      <c r="A1406" s="90">
        <v>961</v>
      </c>
      <c r="B1406" s="90">
        <v>1405</v>
      </c>
      <c r="C1406" s="53" t="s">
        <v>36</v>
      </c>
      <c r="D1406" s="59" t="s">
        <v>83</v>
      </c>
      <c r="E1406" s="55">
        <v>44927</v>
      </c>
      <c r="F1406" s="92">
        <v>3</v>
      </c>
      <c r="G1406" s="96">
        <v>3</v>
      </c>
      <c r="H1406" s="63" t="s">
        <v>98</v>
      </c>
      <c r="I1406" s="92">
        <v>1.1000000000000001</v>
      </c>
      <c r="J1406" s="63" t="s">
        <v>104</v>
      </c>
      <c r="K1406" s="67">
        <v>32.1</v>
      </c>
      <c r="L1406" s="155">
        <v>35</v>
      </c>
      <c r="M14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6" s="89" t="str">
        <f>CONCATENATE("F","$",Таблица_основная[[#This Row],[Первая строка массива]])</f>
        <v>F$926</v>
      </c>
      <c r="O140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406" s="90">
        <v>926</v>
      </c>
      <c r="Q1406" s="90">
        <f>Таблица_основная[[#This Row],[Первая строка массива]]+43</f>
        <v>969</v>
      </c>
    </row>
    <row r="1407" spans="1:17" ht="15.75" x14ac:dyDescent="0.25">
      <c r="A1407" s="90">
        <v>1049</v>
      </c>
      <c r="B1407" s="90">
        <v>1406</v>
      </c>
      <c r="C1407" s="53" t="s">
        <v>36</v>
      </c>
      <c r="D1407" s="59" t="s">
        <v>163</v>
      </c>
      <c r="E1407" s="55">
        <v>44927</v>
      </c>
      <c r="F1407" s="94">
        <v>100</v>
      </c>
      <c r="G1407" s="96">
        <v>1</v>
      </c>
      <c r="H1407" s="63" t="s">
        <v>98</v>
      </c>
      <c r="I1407" s="94">
        <v>99.5</v>
      </c>
      <c r="J1407" s="63" t="s">
        <v>104</v>
      </c>
      <c r="K1407" s="67" t="s">
        <v>178</v>
      </c>
      <c r="L1407" s="155">
        <v>35</v>
      </c>
      <c r="M140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407" s="89" t="str">
        <f>CONCATENATE("F","$",Таблица_основная[[#This Row],[Первая строка массива]])</f>
        <v>F$1014</v>
      </c>
      <c r="O140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407" s="90">
        <v>1014</v>
      </c>
      <c r="Q1407" s="90">
        <f>Таблица_основная[[#This Row],[Первая строка массива]]+43</f>
        <v>1057</v>
      </c>
    </row>
    <row r="1408" spans="1:17" ht="15.75" x14ac:dyDescent="0.25">
      <c r="A1408" s="90">
        <v>258</v>
      </c>
      <c r="B1408" s="90">
        <v>1407</v>
      </c>
      <c r="C1408" s="53" t="s">
        <v>37</v>
      </c>
      <c r="D1408" s="59" t="s">
        <v>155</v>
      </c>
      <c r="E1408" s="55">
        <v>44562</v>
      </c>
      <c r="F1408" s="59">
        <v>28</v>
      </c>
      <c r="G1408" s="59">
        <v>7</v>
      </c>
      <c r="H1408" s="63" t="s">
        <v>97</v>
      </c>
      <c r="I1408" s="59">
        <v>24.3</v>
      </c>
      <c r="J1408" s="63" t="s">
        <v>103</v>
      </c>
      <c r="K1408" s="72">
        <v>235.1</v>
      </c>
      <c r="L1408" s="154">
        <v>8</v>
      </c>
      <c r="M140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8" s="89" t="str">
        <f>CONCATENATE("F","$",Таблица_основная[[#This Row],[Первая строка массива]])</f>
        <v>F$222</v>
      </c>
      <c r="O140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408" s="90">
        <v>222</v>
      </c>
      <c r="Q1408" s="90">
        <f>Таблица_основная[[#This Row],[Первая строка массива]]+43</f>
        <v>265</v>
      </c>
    </row>
    <row r="1409" spans="1:17" ht="15.75" x14ac:dyDescent="0.25">
      <c r="A1409" s="90">
        <v>786</v>
      </c>
      <c r="B1409" s="90">
        <v>1408</v>
      </c>
      <c r="C1409" s="53" t="s">
        <v>37</v>
      </c>
      <c r="D1409" s="59" t="s">
        <v>164</v>
      </c>
      <c r="E1409" s="55">
        <v>44562</v>
      </c>
      <c r="F1409" s="59">
        <v>116326.99999999999</v>
      </c>
      <c r="G1409" s="59">
        <v>13</v>
      </c>
      <c r="H1409" s="63" t="s">
        <v>97</v>
      </c>
      <c r="I1409" s="59">
        <v>116149</v>
      </c>
      <c r="J1409" s="63" t="s">
        <v>103</v>
      </c>
      <c r="K1409" s="73">
        <v>1712442.1</v>
      </c>
      <c r="L1409" s="154">
        <v>8</v>
      </c>
      <c r="M140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09" s="89" t="str">
        <f>CONCATENATE("F","$",Таблица_основная[[#This Row],[Первая строка массива]])</f>
        <v>F$750</v>
      </c>
      <c r="O140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409" s="90">
        <v>750</v>
      </c>
      <c r="Q1409" s="90">
        <f>Таблица_основная[[#This Row],[Первая строка массива]]+43</f>
        <v>793</v>
      </c>
    </row>
    <row r="1410" spans="1:17" ht="15.75" x14ac:dyDescent="0.25">
      <c r="A1410" s="90">
        <v>302</v>
      </c>
      <c r="B1410" s="90">
        <v>1409</v>
      </c>
      <c r="C1410" s="53" t="s">
        <v>37</v>
      </c>
      <c r="D1410" s="59" t="s">
        <v>156</v>
      </c>
      <c r="E1410" s="55">
        <v>44562</v>
      </c>
      <c r="F1410" s="146">
        <v>0.2</v>
      </c>
      <c r="G1410" s="59">
        <v>3</v>
      </c>
      <c r="H1410" s="63" t="s">
        <v>97</v>
      </c>
      <c r="I1410" s="146">
        <v>0.2</v>
      </c>
      <c r="J1410" s="63" t="s">
        <v>103</v>
      </c>
      <c r="K1410" s="67">
        <v>2E-3</v>
      </c>
      <c r="L1410" s="155">
        <v>8</v>
      </c>
      <c r="M14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10" s="89" t="str">
        <f>CONCATENATE("F","$",Таблица_основная[[#This Row],[Первая строка массива]])</f>
        <v>F$266</v>
      </c>
      <c r="O141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410" s="90">
        <v>266</v>
      </c>
      <c r="Q1410" s="90">
        <f>Таблица_основная[[#This Row],[Первая строка массива]]+43</f>
        <v>309</v>
      </c>
    </row>
    <row r="1411" spans="1:17" ht="15.75" x14ac:dyDescent="0.25">
      <c r="A1411" s="90">
        <v>38</v>
      </c>
      <c r="B1411" s="90">
        <v>1410</v>
      </c>
      <c r="C1411" s="53" t="s">
        <v>37</v>
      </c>
      <c r="D1411" s="59" t="s">
        <v>165</v>
      </c>
      <c r="E1411" s="55">
        <v>44562</v>
      </c>
      <c r="F1411" s="59">
        <v>143</v>
      </c>
      <c r="G1411" s="59">
        <v>8</v>
      </c>
      <c r="H1411" s="63" t="s">
        <v>97</v>
      </c>
      <c r="I1411" s="59">
        <v>154.69999999999999</v>
      </c>
      <c r="J1411" s="63" t="s">
        <v>103</v>
      </c>
      <c r="K1411" s="74">
        <v>2237.9</v>
      </c>
      <c r="L1411" s="154">
        <v>8</v>
      </c>
      <c r="M141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1" s="89" t="str">
        <f>CONCATENATE("F","$",Таблица_основная[[#This Row],[Первая строка массива]])</f>
        <v>F$2</v>
      </c>
      <c r="O141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411" s="90">
        <v>2</v>
      </c>
      <c r="Q1411" s="90">
        <f>Таблица_основная[[#This Row],[Первая строка массива]]+43</f>
        <v>45</v>
      </c>
    </row>
    <row r="1412" spans="1:17" ht="15.75" x14ac:dyDescent="0.25">
      <c r="A1412" s="90">
        <v>830</v>
      </c>
      <c r="B1412" s="90">
        <v>1411</v>
      </c>
      <c r="C1412" s="53" t="s">
        <v>37</v>
      </c>
      <c r="D1412" s="59" t="s">
        <v>166</v>
      </c>
      <c r="E1412" s="55">
        <v>44562</v>
      </c>
      <c r="F1412" s="59">
        <v>2861</v>
      </c>
      <c r="G1412" s="59">
        <v>9</v>
      </c>
      <c r="H1412" s="63" t="s">
        <v>97</v>
      </c>
      <c r="I1412" s="59">
        <v>3901.3</v>
      </c>
      <c r="J1412" s="63" t="s">
        <v>103</v>
      </c>
      <c r="K1412" s="74">
        <v>44096.6</v>
      </c>
      <c r="L1412" s="154">
        <v>8</v>
      </c>
      <c r="M141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2" s="89" t="str">
        <f>CONCATENATE("F","$",Таблица_основная[[#This Row],[Первая строка массива]])</f>
        <v>F$794</v>
      </c>
      <c r="O141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412" s="90">
        <v>794</v>
      </c>
      <c r="Q1412" s="90">
        <f>Таблица_основная[[#This Row],[Первая строка массива]]+43</f>
        <v>837</v>
      </c>
    </row>
    <row r="1413" spans="1:17" ht="15.75" x14ac:dyDescent="0.25">
      <c r="A1413" s="90">
        <v>82</v>
      </c>
      <c r="B1413" s="90">
        <v>1412</v>
      </c>
      <c r="C1413" s="53" t="s">
        <v>37</v>
      </c>
      <c r="D1413" s="59" t="s">
        <v>157</v>
      </c>
      <c r="E1413" s="55">
        <v>44562</v>
      </c>
      <c r="F1413" s="59">
        <v>3032</v>
      </c>
      <c r="G1413" s="59">
        <v>9</v>
      </c>
      <c r="H1413" s="63" t="s">
        <v>97</v>
      </c>
      <c r="I1413" s="59">
        <v>4080.4</v>
      </c>
      <c r="J1413" s="63" t="s">
        <v>103</v>
      </c>
      <c r="K1413" s="68">
        <v>46569.599999999999</v>
      </c>
      <c r="L1413" s="155">
        <v>8</v>
      </c>
      <c r="M14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3" s="89" t="str">
        <f>CONCATENATE("F","$",Таблица_основная[[#This Row],[Первая строка массива]])</f>
        <v>F$46</v>
      </c>
      <c r="O141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413" s="90">
        <v>46</v>
      </c>
      <c r="Q1413" s="90">
        <f>Таблица_основная[[#This Row],[Первая строка массива]]+43</f>
        <v>89</v>
      </c>
    </row>
    <row r="1414" spans="1:17" ht="15.75" x14ac:dyDescent="0.25">
      <c r="A1414" s="90">
        <v>434</v>
      </c>
      <c r="B1414" s="90">
        <v>1413</v>
      </c>
      <c r="C1414" s="53" t="s">
        <v>37</v>
      </c>
      <c r="D1414" s="59" t="s">
        <v>71</v>
      </c>
      <c r="E1414" s="55">
        <v>44562</v>
      </c>
      <c r="F1414" s="146">
        <v>26.1</v>
      </c>
      <c r="G1414" s="59">
        <v>8</v>
      </c>
      <c r="H1414" s="63" t="s">
        <v>97</v>
      </c>
      <c r="I1414" s="146">
        <v>35.1</v>
      </c>
      <c r="J1414" s="63" t="s">
        <v>103</v>
      </c>
      <c r="K1414" s="67">
        <v>27.2</v>
      </c>
      <c r="L1414" s="155">
        <v>8</v>
      </c>
      <c r="M14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4" s="89" t="str">
        <f>CONCATENATE("F","$",Таблица_основная[[#This Row],[Первая строка массива]])</f>
        <v>F$398</v>
      </c>
      <c r="O141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414" s="90">
        <v>398</v>
      </c>
      <c r="Q1414" s="90">
        <f>Таблица_основная[[#This Row],[Первая строка массива]]+43</f>
        <v>441</v>
      </c>
    </row>
    <row r="1415" spans="1:17" ht="15.75" x14ac:dyDescent="0.25">
      <c r="A1415" s="90">
        <v>346</v>
      </c>
      <c r="B1415" s="90">
        <v>1414</v>
      </c>
      <c r="C1415" s="53" t="s">
        <v>37</v>
      </c>
      <c r="D1415" s="59" t="s">
        <v>158</v>
      </c>
      <c r="E1415" s="55">
        <v>44562</v>
      </c>
      <c r="F1415" s="59">
        <v>188</v>
      </c>
      <c r="G1415" s="59">
        <v>17</v>
      </c>
      <c r="H1415" s="63" t="s">
        <v>97</v>
      </c>
      <c r="I1415" s="59">
        <v>225.2</v>
      </c>
      <c r="J1415" s="63" t="s">
        <v>103</v>
      </c>
      <c r="K1415" s="67">
        <v>2573.6</v>
      </c>
      <c r="L1415" s="155">
        <v>8</v>
      </c>
      <c r="M14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5" s="89" t="str">
        <f>CONCATENATE("F","$",Таблица_основная[[#This Row],[Первая строка массива]])</f>
        <v>F$310</v>
      </c>
      <c r="O141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415" s="90">
        <v>310</v>
      </c>
      <c r="Q1415" s="90">
        <f>Таблица_основная[[#This Row],[Первая строка массива]]+43</f>
        <v>353</v>
      </c>
    </row>
    <row r="1416" spans="1:17" ht="15.75" x14ac:dyDescent="0.25">
      <c r="A1416" s="90">
        <v>170</v>
      </c>
      <c r="B1416" s="90">
        <v>1415</v>
      </c>
      <c r="C1416" s="53" t="s">
        <v>37</v>
      </c>
      <c r="D1416" s="144" t="s">
        <v>85</v>
      </c>
      <c r="E1416" s="55">
        <v>44562</v>
      </c>
      <c r="F1416" s="137">
        <v>0.81</v>
      </c>
      <c r="G1416" s="90">
        <v>5</v>
      </c>
      <c r="H1416" s="63" t="s">
        <v>97</v>
      </c>
      <c r="I1416" s="137">
        <v>0</v>
      </c>
      <c r="J1416" s="63" t="s">
        <v>103</v>
      </c>
      <c r="K1416" s="140" t="s">
        <v>178</v>
      </c>
      <c r="L1416" s="156">
        <v>8</v>
      </c>
      <c r="M141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6" s="89" t="str">
        <f>CONCATENATE("F","$",Таблица_основная[[#This Row],[Первая строка массива]])</f>
        <v>F$134</v>
      </c>
      <c r="O141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416" s="90">
        <v>134</v>
      </c>
      <c r="Q1416" s="90">
        <f>Таблица_основная[[#This Row],[Первая строка массива]]+43</f>
        <v>177</v>
      </c>
    </row>
    <row r="1417" spans="1:17" ht="15.75" x14ac:dyDescent="0.25">
      <c r="A1417" s="90">
        <v>566</v>
      </c>
      <c r="B1417" s="90">
        <v>1416</v>
      </c>
      <c r="C1417" s="53" t="s">
        <v>37</v>
      </c>
      <c r="D1417" s="144" t="s">
        <v>86</v>
      </c>
      <c r="E1417" s="55">
        <v>44562</v>
      </c>
      <c r="F1417" s="137">
        <v>35</v>
      </c>
      <c r="G1417" s="90">
        <v>5</v>
      </c>
      <c r="H1417" s="63" t="s">
        <v>97</v>
      </c>
      <c r="I1417" s="93">
        <v>25.4</v>
      </c>
      <c r="J1417" s="63" t="s">
        <v>103</v>
      </c>
      <c r="K1417" s="67" t="s">
        <v>178</v>
      </c>
      <c r="L1417" s="155">
        <v>8</v>
      </c>
      <c r="M14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7" s="89" t="str">
        <f>CONCATENATE("F","$",Таблица_основная[[#This Row],[Первая строка массива]])</f>
        <v>F$530</v>
      </c>
      <c r="O141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417" s="90">
        <v>530</v>
      </c>
      <c r="Q1417" s="90">
        <f>Таблица_основная[[#This Row],[Первая строка массива]]+43</f>
        <v>573</v>
      </c>
    </row>
    <row r="1418" spans="1:17" ht="15.75" x14ac:dyDescent="0.25">
      <c r="A1418" s="90">
        <v>610</v>
      </c>
      <c r="B1418" s="90">
        <v>1417</v>
      </c>
      <c r="C1418" s="53" t="s">
        <v>37</v>
      </c>
      <c r="D1418" s="144" t="s">
        <v>159</v>
      </c>
      <c r="E1418" s="55">
        <v>44562</v>
      </c>
      <c r="F1418" s="137">
        <v>55</v>
      </c>
      <c r="G1418" s="90">
        <v>15</v>
      </c>
      <c r="H1418" s="63" t="s">
        <v>97</v>
      </c>
      <c r="I1418" s="93">
        <v>62.9</v>
      </c>
      <c r="J1418" s="63" t="s">
        <v>103</v>
      </c>
      <c r="K1418" s="67" t="s">
        <v>178</v>
      </c>
      <c r="L1418" s="155">
        <v>8</v>
      </c>
      <c r="M141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8" s="89" t="str">
        <f>CONCATENATE("F","$",Таблица_основная[[#This Row],[Первая строка массива]])</f>
        <v>F$574</v>
      </c>
      <c r="O141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418" s="90">
        <v>574</v>
      </c>
      <c r="Q1418" s="90">
        <f>Таблица_основная[[#This Row],[Первая строка массива]]+43</f>
        <v>617</v>
      </c>
    </row>
    <row r="1419" spans="1:17" ht="15.75" x14ac:dyDescent="0.25">
      <c r="A1419" s="90">
        <v>698</v>
      </c>
      <c r="B1419" s="90">
        <v>1418</v>
      </c>
      <c r="C1419" s="53" t="s">
        <v>37</v>
      </c>
      <c r="D1419" s="144" t="s">
        <v>89</v>
      </c>
      <c r="E1419" s="55">
        <v>44562</v>
      </c>
      <c r="F1419" s="137">
        <v>71</v>
      </c>
      <c r="G1419" s="90">
        <v>4</v>
      </c>
      <c r="H1419" s="63" t="s">
        <v>97</v>
      </c>
      <c r="I1419" s="93">
        <v>32.1</v>
      </c>
      <c r="J1419" s="63" t="s">
        <v>103</v>
      </c>
      <c r="K1419" s="67">
        <v>35.9</v>
      </c>
      <c r="L1419" s="155">
        <v>8</v>
      </c>
      <c r="M14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19" s="89" t="str">
        <f>CONCATENATE("F","$",Таблица_основная[[#This Row],[Первая строка массива]])</f>
        <v>F$662</v>
      </c>
      <c r="O141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419" s="90">
        <v>662</v>
      </c>
      <c r="Q1419" s="90">
        <f>Таблица_основная[[#This Row],[Первая строка массива]]+43</f>
        <v>705</v>
      </c>
    </row>
    <row r="1420" spans="1:17" ht="15.75" x14ac:dyDescent="0.25">
      <c r="A1420" s="90">
        <v>654</v>
      </c>
      <c r="B1420" s="90">
        <v>1419</v>
      </c>
      <c r="C1420" s="53" t="s">
        <v>37</v>
      </c>
      <c r="D1420" s="144" t="s">
        <v>90</v>
      </c>
      <c r="E1420" s="55">
        <v>44562</v>
      </c>
      <c r="F1420" s="137">
        <v>8</v>
      </c>
      <c r="G1420" s="90">
        <v>16</v>
      </c>
      <c r="H1420" s="63" t="s">
        <v>97</v>
      </c>
      <c r="I1420" s="93">
        <v>13.7</v>
      </c>
      <c r="J1420" s="63" t="s">
        <v>103</v>
      </c>
      <c r="K1420" s="67">
        <v>42.8</v>
      </c>
      <c r="L1420" s="155">
        <v>8</v>
      </c>
      <c r="M14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22</v>
      </c>
      <c r="N1420" s="89" t="str">
        <f>CONCATENATE("F","$",Таблица_основная[[#This Row],[Первая строка массива]])</f>
        <v>F$618</v>
      </c>
      <c r="O142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20" s="90">
        <v>618</v>
      </c>
      <c r="Q1420" s="90">
        <f>Таблица_основная[[#This Row],[Первая строка массива]]+43</f>
        <v>661</v>
      </c>
    </row>
    <row r="1421" spans="1:17" ht="15.75" x14ac:dyDescent="0.25">
      <c r="A1421" s="90">
        <v>742</v>
      </c>
      <c r="B1421" s="90">
        <v>1420</v>
      </c>
      <c r="C1421" s="53" t="s">
        <v>37</v>
      </c>
      <c r="D1421" s="144" t="s">
        <v>160</v>
      </c>
      <c r="E1421" s="55">
        <v>44562</v>
      </c>
      <c r="F1421" s="137">
        <v>0.4</v>
      </c>
      <c r="G1421" s="90">
        <v>5</v>
      </c>
      <c r="H1421" s="63" t="s">
        <v>97</v>
      </c>
      <c r="I1421" s="93">
        <v>0</v>
      </c>
      <c r="J1421" s="63" t="s">
        <v>103</v>
      </c>
      <c r="K1421" s="140" t="s">
        <v>178</v>
      </c>
      <c r="L1421" s="156">
        <v>8</v>
      </c>
      <c r="M14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421" s="89" t="str">
        <f>CONCATENATE("F","$",Таблица_основная[[#This Row],[Первая строка массива]])</f>
        <v>F$706</v>
      </c>
      <c r="O142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421" s="90">
        <v>706</v>
      </c>
      <c r="Q1421" s="90">
        <f>Таблица_основная[[#This Row],[Первая строка массива]]+43</f>
        <v>749</v>
      </c>
    </row>
    <row r="1422" spans="1:17" ht="15.75" x14ac:dyDescent="0.25">
      <c r="A1422" s="90">
        <v>478</v>
      </c>
      <c r="B1422" s="90">
        <v>1421</v>
      </c>
      <c r="C1422" s="53" t="s">
        <v>37</v>
      </c>
      <c r="D1422" s="144" t="s">
        <v>161</v>
      </c>
      <c r="E1422" s="55">
        <v>44562</v>
      </c>
      <c r="F1422" s="95">
        <v>0.3</v>
      </c>
      <c r="G1422" s="90">
        <v>3</v>
      </c>
      <c r="H1422" s="63" t="s">
        <v>97</v>
      </c>
      <c r="I1422" s="93">
        <v>0.2</v>
      </c>
      <c r="J1422" s="63" t="s">
        <v>103</v>
      </c>
      <c r="K1422" s="67" t="s">
        <v>178</v>
      </c>
      <c r="L1422" s="155">
        <v>8</v>
      </c>
      <c r="M14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2" s="89" t="str">
        <f>CONCATENATE("F","$",Таблица_основная[[#This Row],[Первая строка массива]])</f>
        <v>F$442</v>
      </c>
      <c r="O142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422" s="90">
        <v>442</v>
      </c>
      <c r="Q1422" s="90">
        <f>Таблица_основная[[#This Row],[Первая строка массива]]+43</f>
        <v>485</v>
      </c>
    </row>
    <row r="1423" spans="1:17" ht="15.75" x14ac:dyDescent="0.25">
      <c r="A1423" s="90">
        <v>522</v>
      </c>
      <c r="B1423" s="90">
        <v>1422</v>
      </c>
      <c r="C1423" s="53" t="s">
        <v>37</v>
      </c>
      <c r="D1423" s="144" t="s">
        <v>94</v>
      </c>
      <c r="E1423" s="55">
        <v>44562</v>
      </c>
      <c r="F1423" s="95">
        <v>1.4</v>
      </c>
      <c r="G1423" s="90">
        <v>4</v>
      </c>
      <c r="H1423" s="63" t="s">
        <v>97</v>
      </c>
      <c r="I1423" s="95">
        <v>0.6</v>
      </c>
      <c r="J1423" s="63" t="s">
        <v>103</v>
      </c>
      <c r="K1423" s="67">
        <v>0.2</v>
      </c>
      <c r="L1423" s="155">
        <v>8</v>
      </c>
      <c r="M14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3" s="89" t="str">
        <f>CONCATENATE("F","$",Таблица_основная[[#This Row],[Первая строка массива]])</f>
        <v>F$486</v>
      </c>
      <c r="O142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423" s="90">
        <v>486</v>
      </c>
      <c r="Q1423" s="90">
        <f>Таблица_основная[[#This Row],[Первая строка массива]]+43</f>
        <v>529</v>
      </c>
    </row>
    <row r="1424" spans="1:17" ht="15.75" x14ac:dyDescent="0.25">
      <c r="A1424" s="90">
        <v>390</v>
      </c>
      <c r="B1424" s="90">
        <v>1423</v>
      </c>
      <c r="C1424" s="53" t="s">
        <v>37</v>
      </c>
      <c r="D1424" s="54" t="s">
        <v>162</v>
      </c>
      <c r="E1424" s="55">
        <v>44562</v>
      </c>
      <c r="F1424" s="146">
        <v>1.6</v>
      </c>
      <c r="G1424" s="59">
        <v>13</v>
      </c>
      <c r="H1424" s="63" t="s">
        <v>97</v>
      </c>
      <c r="I1424" s="59">
        <v>1.9</v>
      </c>
      <c r="J1424" s="63" t="s">
        <v>103</v>
      </c>
      <c r="K1424" s="67">
        <v>1.5</v>
      </c>
      <c r="L1424" s="155">
        <v>8</v>
      </c>
      <c r="M14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4" s="89" t="str">
        <f>CONCATENATE("F","$",Таблица_основная[[#This Row],[Первая строка массива]])</f>
        <v>F$354</v>
      </c>
      <c r="O142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424" s="90">
        <v>354</v>
      </c>
      <c r="Q1424" s="90">
        <f>Таблица_основная[[#This Row],[Первая строка массива]]+43</f>
        <v>397</v>
      </c>
    </row>
    <row r="1425" spans="1:17" ht="15.75" x14ac:dyDescent="0.25">
      <c r="A1425" s="90">
        <v>126</v>
      </c>
      <c r="B1425" s="90">
        <v>1424</v>
      </c>
      <c r="C1425" s="53" t="s">
        <v>37</v>
      </c>
      <c r="D1425" s="54" t="s">
        <v>83</v>
      </c>
      <c r="E1425" s="55">
        <v>44562</v>
      </c>
      <c r="F1425" s="92">
        <v>1</v>
      </c>
      <c r="G1425" s="96">
        <v>5</v>
      </c>
      <c r="H1425" s="63" t="s">
        <v>97</v>
      </c>
      <c r="I1425" s="92">
        <v>1.1000000000000001</v>
      </c>
      <c r="J1425" s="63" t="s">
        <v>103</v>
      </c>
      <c r="K1425" s="67">
        <v>30.3</v>
      </c>
      <c r="L1425" s="155">
        <v>8</v>
      </c>
      <c r="M14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5" s="89" t="str">
        <f>CONCATENATE("F","$",Таблица_основная[[#This Row],[Первая строка массива]])</f>
        <v>F$90</v>
      </c>
      <c r="O142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425" s="90">
        <v>90</v>
      </c>
      <c r="Q1425" s="90">
        <f>Таблица_основная[[#This Row],[Первая строка массива]]+43</f>
        <v>133</v>
      </c>
    </row>
    <row r="1426" spans="1:17" ht="15.75" x14ac:dyDescent="0.25">
      <c r="A1426" s="90">
        <v>214</v>
      </c>
      <c r="B1426" s="90">
        <v>1425</v>
      </c>
      <c r="C1426" s="53" t="s">
        <v>37</v>
      </c>
      <c r="D1426" s="54" t="s">
        <v>163</v>
      </c>
      <c r="E1426" s="55">
        <v>44562</v>
      </c>
      <c r="F1426" s="94">
        <v>100</v>
      </c>
      <c r="G1426" s="96">
        <v>1</v>
      </c>
      <c r="H1426" s="63" t="s">
        <v>97</v>
      </c>
      <c r="I1426" s="94">
        <v>99.2</v>
      </c>
      <c r="J1426" s="63" t="s">
        <v>103</v>
      </c>
      <c r="K1426" s="67" t="s">
        <v>178</v>
      </c>
      <c r="L1426" s="155">
        <v>8</v>
      </c>
      <c r="M142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426" s="89" t="str">
        <f>CONCATENATE("F","$",Таблица_основная[[#This Row],[Первая строка массива]])</f>
        <v>F$178</v>
      </c>
      <c r="O142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426" s="90">
        <v>178</v>
      </c>
      <c r="Q1426" s="90">
        <f>Таблица_основная[[#This Row],[Первая строка массива]]+43</f>
        <v>221</v>
      </c>
    </row>
    <row r="1427" spans="1:17" ht="15.75" x14ac:dyDescent="0.25">
      <c r="A1427" s="90">
        <v>1094</v>
      </c>
      <c r="B1427" s="90">
        <v>1426</v>
      </c>
      <c r="C1427" s="53" t="s">
        <v>37</v>
      </c>
      <c r="D1427" s="54" t="s">
        <v>155</v>
      </c>
      <c r="E1427" s="55">
        <v>44927</v>
      </c>
      <c r="F1427" s="59">
        <v>28</v>
      </c>
      <c r="G1427" s="59">
        <v>6</v>
      </c>
      <c r="H1427" s="63" t="s">
        <v>98</v>
      </c>
      <c r="I1427" s="59">
        <v>24</v>
      </c>
      <c r="J1427" s="63" t="s">
        <v>104</v>
      </c>
      <c r="K1427" s="69">
        <v>209.5</v>
      </c>
      <c r="L1427" s="154">
        <v>4</v>
      </c>
      <c r="M1427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427" s="89" t="str">
        <f>CONCATENATE("F","$",Таблица_основная[[#This Row],[Первая строка массива]])</f>
        <v>F$1058</v>
      </c>
      <c r="O142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427" s="90">
        <v>1058</v>
      </c>
      <c r="Q1427" s="90">
        <f>Таблица_основная[[#This Row],[Первая строка массива]]+43</f>
        <v>1101</v>
      </c>
    </row>
    <row r="1428" spans="1:17" ht="15.75" x14ac:dyDescent="0.25">
      <c r="A1428" s="90">
        <v>1622</v>
      </c>
      <c r="B1428" s="90">
        <v>1427</v>
      </c>
      <c r="C1428" s="53" t="s">
        <v>37</v>
      </c>
      <c r="D1428" s="54" t="s">
        <v>164</v>
      </c>
      <c r="E1428" s="55">
        <v>44927</v>
      </c>
      <c r="F1428" s="59">
        <v>125247.99999999999</v>
      </c>
      <c r="G1428" s="59">
        <v>10</v>
      </c>
      <c r="H1428" s="63" t="s">
        <v>98</v>
      </c>
      <c r="I1428" s="59">
        <v>131655.9</v>
      </c>
      <c r="J1428" s="63" t="s">
        <v>104</v>
      </c>
      <c r="K1428" s="71">
        <v>1645476.7</v>
      </c>
      <c r="L1428" s="155">
        <v>4</v>
      </c>
      <c r="M1428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28" s="89" t="str">
        <f>CONCATENATE("F","$",Таблица_основная[[#This Row],[Первая строка массива]])</f>
        <v>F$1586</v>
      </c>
      <c r="O142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428" s="90">
        <v>1586</v>
      </c>
      <c r="Q1428" s="90">
        <f>Таблица_основная[[#This Row],[Первая строка массива]]+43</f>
        <v>1629</v>
      </c>
    </row>
    <row r="1429" spans="1:17" ht="15.75" x14ac:dyDescent="0.25">
      <c r="A1429" s="90">
        <v>1138</v>
      </c>
      <c r="B1429" s="90">
        <v>1428</v>
      </c>
      <c r="C1429" s="53" t="s">
        <v>37</v>
      </c>
      <c r="D1429" s="54" t="s">
        <v>156</v>
      </c>
      <c r="E1429" s="55">
        <v>44927</v>
      </c>
      <c r="F1429" s="57">
        <v>0.2</v>
      </c>
      <c r="G1429" s="59">
        <v>3</v>
      </c>
      <c r="H1429" s="63" t="s">
        <v>98</v>
      </c>
      <c r="I1429" s="57">
        <v>0.2</v>
      </c>
      <c r="J1429" s="63" t="s">
        <v>104</v>
      </c>
      <c r="K1429" s="66">
        <v>1E-3</v>
      </c>
      <c r="L1429" s="154">
        <v>4</v>
      </c>
      <c r="M142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429" s="89" t="str">
        <f>CONCATENATE("F","$",Таблица_основная[[#This Row],[Первая строка массива]])</f>
        <v>F$1102</v>
      </c>
      <c r="O142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429" s="90">
        <v>1102</v>
      </c>
      <c r="Q1429" s="90">
        <f>Таблица_основная[[#This Row],[Первая строка массива]]+43</f>
        <v>1145</v>
      </c>
    </row>
    <row r="1430" spans="1:17" ht="15.75" x14ac:dyDescent="0.25">
      <c r="A1430" s="90">
        <v>874</v>
      </c>
      <c r="B1430" s="90">
        <v>1429</v>
      </c>
      <c r="C1430" s="53" t="s">
        <v>37</v>
      </c>
      <c r="D1430" s="54" t="s">
        <v>165</v>
      </c>
      <c r="E1430" s="55">
        <v>44927</v>
      </c>
      <c r="F1430" s="56">
        <v>126</v>
      </c>
      <c r="G1430" s="59">
        <v>8</v>
      </c>
      <c r="H1430" s="63" t="s">
        <v>98</v>
      </c>
      <c r="I1430" s="56">
        <v>147.19999999999999</v>
      </c>
      <c r="J1430" s="63" t="s">
        <v>104</v>
      </c>
      <c r="K1430" s="70">
        <v>2015</v>
      </c>
      <c r="L1430" s="154">
        <v>4</v>
      </c>
      <c r="M143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0" s="89" t="str">
        <f>CONCATENATE("F","$",Таблица_основная[[#This Row],[Первая строка массива]])</f>
        <v>F$838</v>
      </c>
      <c r="O143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430" s="90">
        <v>838</v>
      </c>
      <c r="Q1430" s="90">
        <f>Таблица_основная[[#This Row],[Первая строка массива]]+43</f>
        <v>881</v>
      </c>
    </row>
    <row r="1431" spans="1:17" ht="15.75" x14ac:dyDescent="0.25">
      <c r="A1431" s="90">
        <v>1666</v>
      </c>
      <c r="B1431" s="90">
        <v>1430</v>
      </c>
      <c r="C1431" s="53" t="s">
        <v>37</v>
      </c>
      <c r="D1431" s="54" t="s">
        <v>166</v>
      </c>
      <c r="E1431" s="55">
        <v>44927</v>
      </c>
      <c r="F1431" s="56">
        <v>3044</v>
      </c>
      <c r="G1431" s="59">
        <v>8</v>
      </c>
      <c r="H1431" s="63" t="s">
        <v>98</v>
      </c>
      <c r="I1431" s="56">
        <v>4235.8999999999996</v>
      </c>
      <c r="J1431" s="63" t="s">
        <v>104</v>
      </c>
      <c r="K1431" s="70">
        <v>45809.4</v>
      </c>
      <c r="L1431" s="154">
        <v>4</v>
      </c>
      <c r="M143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1" s="89" t="str">
        <f>CONCATENATE("F","$",Таблица_основная[[#This Row],[Первая строка массива]])</f>
        <v>F$1630</v>
      </c>
      <c r="O143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431" s="90">
        <v>1630</v>
      </c>
      <c r="Q1431" s="90">
        <f>Таблица_основная[[#This Row],[Первая строка массива]]+43</f>
        <v>1673</v>
      </c>
    </row>
    <row r="1432" spans="1:17" ht="15.75" x14ac:dyDescent="0.25">
      <c r="A1432" s="90">
        <v>918</v>
      </c>
      <c r="B1432" s="90">
        <v>1431</v>
      </c>
      <c r="C1432" s="53" t="s">
        <v>37</v>
      </c>
      <c r="D1432" s="54" t="s">
        <v>157</v>
      </c>
      <c r="E1432" s="55">
        <v>44927</v>
      </c>
      <c r="F1432" s="56">
        <v>3198</v>
      </c>
      <c r="G1432" s="59">
        <v>8</v>
      </c>
      <c r="H1432" s="63" t="s">
        <v>98</v>
      </c>
      <c r="I1432" s="56">
        <v>4407.1000000000004</v>
      </c>
      <c r="J1432" s="63" t="s">
        <v>104</v>
      </c>
      <c r="K1432" s="67">
        <v>48033.8</v>
      </c>
      <c r="L1432" s="155">
        <v>4</v>
      </c>
      <c r="M14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2" s="89" t="str">
        <f>CONCATENATE("F","$",Таблица_основная[[#This Row],[Первая строка массива]])</f>
        <v>F$882</v>
      </c>
      <c r="O143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432" s="90">
        <v>882</v>
      </c>
      <c r="Q1432" s="90">
        <f>Таблица_основная[[#This Row],[Первая строка массива]]+43</f>
        <v>925</v>
      </c>
    </row>
    <row r="1433" spans="1:17" ht="15.75" x14ac:dyDescent="0.25">
      <c r="A1433" s="90">
        <v>1270</v>
      </c>
      <c r="B1433" s="90">
        <v>1432</v>
      </c>
      <c r="C1433" s="53" t="s">
        <v>37</v>
      </c>
      <c r="D1433" s="54" t="s">
        <v>71</v>
      </c>
      <c r="E1433" s="55">
        <v>44927</v>
      </c>
      <c r="F1433" s="57">
        <v>25.5</v>
      </c>
      <c r="G1433" s="59">
        <v>8</v>
      </c>
      <c r="H1433" s="63" t="s">
        <v>98</v>
      </c>
      <c r="I1433" s="57">
        <v>33.5</v>
      </c>
      <c r="J1433" s="63" t="s">
        <v>104</v>
      </c>
      <c r="K1433" s="67">
        <v>29.2</v>
      </c>
      <c r="L1433" s="155">
        <v>4</v>
      </c>
      <c r="M14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3" s="89" t="str">
        <f>CONCATENATE("F","$",Таблица_основная[[#This Row],[Первая строка массива]])</f>
        <v>F$1234</v>
      </c>
      <c r="O143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433" s="90">
        <v>1234</v>
      </c>
      <c r="Q1433" s="90">
        <f>Таблица_основная[[#This Row],[Первая строка массива]]+43</f>
        <v>1277</v>
      </c>
    </row>
    <row r="1434" spans="1:17" ht="15.75" x14ac:dyDescent="0.25">
      <c r="A1434" s="90">
        <v>1182</v>
      </c>
      <c r="B1434" s="90">
        <v>1433</v>
      </c>
      <c r="C1434" s="53" t="s">
        <v>37</v>
      </c>
      <c r="D1434" s="54" t="s">
        <v>158</v>
      </c>
      <c r="E1434" s="55">
        <v>44927</v>
      </c>
      <c r="F1434" s="56">
        <v>272</v>
      </c>
      <c r="G1434" s="59">
        <v>4</v>
      </c>
      <c r="H1434" s="63" t="s">
        <v>98</v>
      </c>
      <c r="I1434" s="56">
        <v>183.4</v>
      </c>
      <c r="J1434" s="63" t="s">
        <v>104</v>
      </c>
      <c r="K1434" s="67">
        <v>2563.9</v>
      </c>
      <c r="L1434" s="155">
        <v>4</v>
      </c>
      <c r="M14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4" s="89" t="str">
        <f>CONCATENATE("F","$",Таблица_основная[[#This Row],[Первая строка массива]])</f>
        <v>F$1146</v>
      </c>
      <c r="O143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434" s="90">
        <v>1146</v>
      </c>
      <c r="Q1434" s="90">
        <f>Таблица_основная[[#This Row],[Первая строка массива]]+43</f>
        <v>1189</v>
      </c>
    </row>
    <row r="1435" spans="1:17" ht="15.75" x14ac:dyDescent="0.25">
      <c r="A1435" s="90">
        <v>1006</v>
      </c>
      <c r="B1435" s="90">
        <v>1434</v>
      </c>
      <c r="C1435" s="53" t="s">
        <v>37</v>
      </c>
      <c r="D1435" s="144" t="s">
        <v>85</v>
      </c>
      <c r="E1435" s="55">
        <v>44927</v>
      </c>
      <c r="F1435" s="93">
        <v>0.85</v>
      </c>
      <c r="G1435" s="90">
        <v>2</v>
      </c>
      <c r="H1435" s="63" t="s">
        <v>98</v>
      </c>
      <c r="I1435" s="147">
        <v>0</v>
      </c>
      <c r="J1435" s="63" t="s">
        <v>104</v>
      </c>
      <c r="K1435" s="140" t="s">
        <v>178</v>
      </c>
      <c r="L1435" s="156">
        <v>4</v>
      </c>
      <c r="M14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5" s="89" t="str">
        <f>CONCATENATE("F","$",Таблица_основная[[#This Row],[Первая строка массива]])</f>
        <v>F$970</v>
      </c>
      <c r="O143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435" s="90">
        <v>970</v>
      </c>
      <c r="Q1435" s="90">
        <f>Таблица_основная[[#This Row],[Первая строка массива]]+43</f>
        <v>1013</v>
      </c>
    </row>
    <row r="1436" spans="1:17" ht="15.75" x14ac:dyDescent="0.25">
      <c r="A1436" s="90">
        <v>1402</v>
      </c>
      <c r="B1436" s="90">
        <v>1435</v>
      </c>
      <c r="C1436" s="53" t="s">
        <v>37</v>
      </c>
      <c r="D1436" s="144" t="s">
        <v>86</v>
      </c>
      <c r="E1436" s="55">
        <v>44927</v>
      </c>
      <c r="F1436" s="150">
        <v>40</v>
      </c>
      <c r="G1436" s="90">
        <v>3</v>
      </c>
      <c r="H1436" s="63" t="s">
        <v>98</v>
      </c>
      <c r="I1436" s="150">
        <v>28.3</v>
      </c>
      <c r="J1436" s="63" t="s">
        <v>104</v>
      </c>
      <c r="K1436" s="67" t="s">
        <v>178</v>
      </c>
      <c r="L1436" s="155">
        <v>4</v>
      </c>
      <c r="M14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6" s="89" t="str">
        <f>CONCATENATE("F","$",Таблица_основная[[#This Row],[Первая строка массива]])</f>
        <v>F$1366</v>
      </c>
      <c r="O143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436" s="90">
        <v>1366</v>
      </c>
      <c r="Q1436" s="90">
        <f>Таблица_основная[[#This Row],[Первая строка массива]]+43</f>
        <v>1409</v>
      </c>
    </row>
    <row r="1437" spans="1:17" ht="15.75" x14ac:dyDescent="0.25">
      <c r="A1437" s="90">
        <v>1446</v>
      </c>
      <c r="B1437" s="90">
        <v>1436</v>
      </c>
      <c r="C1437" s="53" t="s">
        <v>37</v>
      </c>
      <c r="D1437" s="91" t="s">
        <v>159</v>
      </c>
      <c r="E1437" s="55">
        <v>44927</v>
      </c>
      <c r="F1437" s="93">
        <v>40</v>
      </c>
      <c r="G1437" s="90">
        <v>3</v>
      </c>
      <c r="H1437" s="63" t="s">
        <v>98</v>
      </c>
      <c r="I1437" s="93">
        <v>39.1</v>
      </c>
      <c r="J1437" s="63" t="s">
        <v>104</v>
      </c>
      <c r="K1437" s="67" t="s">
        <v>178</v>
      </c>
      <c r="L1437" s="155">
        <v>4</v>
      </c>
      <c r="M14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437" s="89" t="str">
        <f>CONCATENATE("F","$",Таблица_основная[[#This Row],[Первая строка массива]])</f>
        <v>F$1410</v>
      </c>
      <c r="O143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437" s="90">
        <v>1410</v>
      </c>
      <c r="Q1437" s="90">
        <f>Таблица_основная[[#This Row],[Первая строка массива]]+43</f>
        <v>1453</v>
      </c>
    </row>
    <row r="1438" spans="1:17" ht="15.75" x14ac:dyDescent="0.25">
      <c r="A1438" s="90">
        <v>1534</v>
      </c>
      <c r="B1438" s="90">
        <v>1437</v>
      </c>
      <c r="C1438" s="53" t="s">
        <v>37</v>
      </c>
      <c r="D1438" s="91" t="s">
        <v>89</v>
      </c>
      <c r="E1438" s="55">
        <v>44927</v>
      </c>
      <c r="F1438" s="93">
        <v>71</v>
      </c>
      <c r="G1438" s="90">
        <v>5</v>
      </c>
      <c r="H1438" s="63" t="s">
        <v>98</v>
      </c>
      <c r="I1438" s="93">
        <v>43.2</v>
      </c>
      <c r="J1438" s="63" t="s">
        <v>104</v>
      </c>
      <c r="K1438" s="67">
        <v>39.299999999999997</v>
      </c>
      <c r="L1438" s="155">
        <v>4</v>
      </c>
      <c r="M14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38" s="89" t="str">
        <f>CONCATENATE("F","$",Таблица_основная[[#This Row],[Первая строка массива]])</f>
        <v>F$1498</v>
      </c>
      <c r="O143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38" s="90">
        <v>1498</v>
      </c>
      <c r="Q1438" s="90">
        <f>Таблица_основная[[#This Row],[Первая строка массива]]+43</f>
        <v>1541</v>
      </c>
    </row>
    <row r="1439" spans="1:17" ht="15.75" x14ac:dyDescent="0.25">
      <c r="A1439" s="90">
        <v>1490</v>
      </c>
      <c r="B1439" s="90">
        <v>1438</v>
      </c>
      <c r="C1439" s="53" t="s">
        <v>37</v>
      </c>
      <c r="D1439" s="91" t="s">
        <v>90</v>
      </c>
      <c r="E1439" s="55">
        <v>44927</v>
      </c>
      <c r="F1439" s="93">
        <v>0</v>
      </c>
      <c r="G1439" s="90">
        <v>8</v>
      </c>
      <c r="H1439" s="63" t="s">
        <v>98</v>
      </c>
      <c r="I1439" s="93">
        <v>2.2000000000000002</v>
      </c>
      <c r="J1439" s="63" t="s">
        <v>104</v>
      </c>
      <c r="K1439" s="67">
        <v>31.5</v>
      </c>
      <c r="L1439" s="155">
        <v>4</v>
      </c>
      <c r="M143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39" s="89" t="str">
        <f>CONCATENATE("F","$",Таблица_основная[[#This Row],[Первая строка массива]])</f>
        <v>F$1454</v>
      </c>
      <c r="O143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39" s="90">
        <v>1454</v>
      </c>
      <c r="Q1439" s="90">
        <f>Таблица_основная[[#This Row],[Первая строка массива]]+43</f>
        <v>1497</v>
      </c>
    </row>
    <row r="1440" spans="1:17" ht="15.75" x14ac:dyDescent="0.25">
      <c r="A1440" s="90">
        <v>1578</v>
      </c>
      <c r="B1440" s="90">
        <v>1439</v>
      </c>
      <c r="C1440" s="53" t="s">
        <v>37</v>
      </c>
      <c r="D1440" s="91" t="s">
        <v>160</v>
      </c>
      <c r="E1440" s="55">
        <v>44927</v>
      </c>
      <c r="F1440" s="93">
        <v>0.6</v>
      </c>
      <c r="G1440" s="90">
        <v>4</v>
      </c>
      <c r="H1440" s="63" t="s">
        <v>98</v>
      </c>
      <c r="I1440" s="93">
        <v>0</v>
      </c>
      <c r="J1440" s="63" t="s">
        <v>104</v>
      </c>
      <c r="K1440" s="140" t="s">
        <v>178</v>
      </c>
      <c r="L1440" s="156">
        <v>4</v>
      </c>
      <c r="M144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0" s="89" t="str">
        <f>CONCATENATE("F","$",Таблица_основная[[#This Row],[Первая строка массива]])</f>
        <v>F$1542</v>
      </c>
      <c r="O144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40" s="90">
        <v>1542</v>
      </c>
      <c r="Q1440" s="90">
        <f>Таблица_основная[[#This Row],[Первая строка массива]]+43</f>
        <v>1585</v>
      </c>
    </row>
    <row r="1441" spans="1:17" ht="15.75" x14ac:dyDescent="0.25">
      <c r="A1441" s="90">
        <v>1314</v>
      </c>
      <c r="B1441" s="90">
        <v>1440</v>
      </c>
      <c r="C1441" s="53" t="s">
        <v>37</v>
      </c>
      <c r="D1441" s="91" t="s">
        <v>161</v>
      </c>
      <c r="E1441" s="55">
        <v>44927</v>
      </c>
      <c r="F1441" s="95">
        <v>0.3</v>
      </c>
      <c r="G1441" s="90">
        <v>3</v>
      </c>
      <c r="H1441" s="63" t="s">
        <v>98</v>
      </c>
      <c r="I1441" s="95">
        <v>0.2</v>
      </c>
      <c r="J1441" s="63" t="s">
        <v>104</v>
      </c>
      <c r="K1441" s="67" t="s">
        <v>178</v>
      </c>
      <c r="L1441" s="155">
        <v>4</v>
      </c>
      <c r="M14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1" s="89" t="str">
        <f>CONCATENATE("F","$",Таблица_основная[[#This Row],[Первая строка массива]])</f>
        <v>F$1278</v>
      </c>
      <c r="O144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41" s="90">
        <v>1278</v>
      </c>
      <c r="Q1441" s="90">
        <f>Таблица_основная[[#This Row],[Первая строка массива]]+43</f>
        <v>1321</v>
      </c>
    </row>
    <row r="1442" spans="1:17" ht="15.75" x14ac:dyDescent="0.25">
      <c r="A1442" s="90">
        <v>1358</v>
      </c>
      <c r="B1442" s="90">
        <v>1441</v>
      </c>
      <c r="C1442" s="53" t="s">
        <v>37</v>
      </c>
      <c r="D1442" s="91" t="s">
        <v>94</v>
      </c>
      <c r="E1442" s="55">
        <v>44927</v>
      </c>
      <c r="F1442" s="95">
        <v>0.6</v>
      </c>
      <c r="G1442" s="90">
        <v>1</v>
      </c>
      <c r="H1442" s="63" t="s">
        <v>98</v>
      </c>
      <c r="I1442" s="95">
        <v>0.5</v>
      </c>
      <c r="J1442" s="63" t="s">
        <v>104</v>
      </c>
      <c r="K1442" s="67">
        <v>0.2</v>
      </c>
      <c r="L1442" s="155">
        <v>4</v>
      </c>
      <c r="M144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24</v>
      </c>
      <c r="N1442" s="89" t="str">
        <f>CONCATENATE("F","$",Таблица_основная[[#This Row],[Первая строка массива]])</f>
        <v>F$1322</v>
      </c>
      <c r="O144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442" s="90">
        <v>1322</v>
      </c>
      <c r="Q1442" s="90">
        <f>Таблица_основная[[#This Row],[Первая строка массива]]+43</f>
        <v>1365</v>
      </c>
    </row>
    <row r="1443" spans="1:17" ht="15.75" x14ac:dyDescent="0.25">
      <c r="A1443" s="90">
        <v>1226</v>
      </c>
      <c r="B1443" s="90">
        <v>1442</v>
      </c>
      <c r="C1443" s="53" t="s">
        <v>37</v>
      </c>
      <c r="D1443" s="59" t="s">
        <v>162</v>
      </c>
      <c r="E1443" s="55">
        <v>44927</v>
      </c>
      <c r="F1443" s="59">
        <v>2.2000000000000002</v>
      </c>
      <c r="G1443" s="59">
        <v>1</v>
      </c>
      <c r="H1443" s="63" t="s">
        <v>98</v>
      </c>
      <c r="I1443" s="59">
        <v>1.4</v>
      </c>
      <c r="J1443" s="63" t="s">
        <v>104</v>
      </c>
      <c r="K1443" s="67">
        <v>1.6</v>
      </c>
      <c r="L1443" s="155">
        <v>4</v>
      </c>
      <c r="M14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3" s="89" t="str">
        <f>CONCATENATE("F","$",Таблица_основная[[#This Row],[Первая строка массива]])</f>
        <v>F$1190</v>
      </c>
      <c r="O144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443" s="90">
        <v>1190</v>
      </c>
      <c r="Q1443" s="90">
        <f>Таблица_основная[[#This Row],[Первая строка массива]]+43</f>
        <v>1233</v>
      </c>
    </row>
    <row r="1444" spans="1:17" ht="15.75" x14ac:dyDescent="0.25">
      <c r="A1444" s="90">
        <v>962</v>
      </c>
      <c r="B1444" s="90">
        <v>1443</v>
      </c>
      <c r="C1444" s="53" t="s">
        <v>37</v>
      </c>
      <c r="D1444" s="59" t="s">
        <v>83</v>
      </c>
      <c r="E1444" s="55">
        <v>44927</v>
      </c>
      <c r="F1444" s="92">
        <v>1</v>
      </c>
      <c r="G1444" s="96">
        <v>5</v>
      </c>
      <c r="H1444" s="63" t="s">
        <v>98</v>
      </c>
      <c r="I1444" s="92">
        <v>1.1000000000000001</v>
      </c>
      <c r="J1444" s="63" t="s">
        <v>104</v>
      </c>
      <c r="K1444" s="67">
        <v>32.1</v>
      </c>
      <c r="L1444" s="155">
        <v>4</v>
      </c>
      <c r="M144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444" s="89" t="str">
        <f>CONCATENATE("F","$",Таблица_основная[[#This Row],[Первая строка массива]])</f>
        <v>F$926</v>
      </c>
      <c r="O144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444" s="90">
        <v>926</v>
      </c>
      <c r="Q1444" s="90">
        <f>Таблица_основная[[#This Row],[Первая строка массива]]+43</f>
        <v>969</v>
      </c>
    </row>
    <row r="1445" spans="1:17" ht="15.75" x14ac:dyDescent="0.25">
      <c r="A1445" s="90">
        <v>1050</v>
      </c>
      <c r="B1445" s="90">
        <v>1444</v>
      </c>
      <c r="C1445" s="53" t="s">
        <v>37</v>
      </c>
      <c r="D1445" s="59" t="s">
        <v>163</v>
      </c>
      <c r="E1445" s="55">
        <v>44927</v>
      </c>
      <c r="F1445" s="94">
        <v>100</v>
      </c>
      <c r="G1445" s="96">
        <v>1</v>
      </c>
      <c r="H1445" s="63" t="s">
        <v>98</v>
      </c>
      <c r="I1445" s="94">
        <v>99.5</v>
      </c>
      <c r="J1445" s="63" t="s">
        <v>104</v>
      </c>
      <c r="K1445" s="67" t="s">
        <v>178</v>
      </c>
      <c r="L1445" s="155">
        <v>4</v>
      </c>
      <c r="M144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445" s="89" t="str">
        <f>CONCATENATE("F","$",Таблица_основная[[#This Row],[Первая строка массива]])</f>
        <v>F$1014</v>
      </c>
      <c r="O144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445" s="90">
        <v>1014</v>
      </c>
      <c r="Q1445" s="90">
        <f>Таблица_основная[[#This Row],[Первая строка массива]]+43</f>
        <v>1057</v>
      </c>
    </row>
    <row r="1446" spans="1:17" ht="15.75" x14ac:dyDescent="0.25">
      <c r="A1446" s="90">
        <v>259</v>
      </c>
      <c r="B1446" s="90">
        <v>1445</v>
      </c>
      <c r="C1446" s="53" t="s">
        <v>38</v>
      </c>
      <c r="D1446" s="59" t="s">
        <v>155</v>
      </c>
      <c r="E1446" s="55">
        <v>44562</v>
      </c>
      <c r="F1446" s="59">
        <v>20</v>
      </c>
      <c r="G1446" s="59">
        <v>13</v>
      </c>
      <c r="H1446" s="63" t="s">
        <v>97</v>
      </c>
      <c r="I1446" s="59">
        <v>24.3</v>
      </c>
      <c r="J1446" s="63" t="s">
        <v>103</v>
      </c>
      <c r="K1446" s="72">
        <v>235.1</v>
      </c>
      <c r="L1446" s="154">
        <v>11</v>
      </c>
      <c r="M144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6" s="89" t="str">
        <f>CONCATENATE("F","$",Таблица_основная[[#This Row],[Первая строка массива]])</f>
        <v>F$222</v>
      </c>
      <c r="O144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446" s="90">
        <v>222</v>
      </c>
      <c r="Q1446" s="90">
        <f>Таблица_основная[[#This Row],[Первая строка массива]]+43</f>
        <v>265</v>
      </c>
    </row>
    <row r="1447" spans="1:17" ht="15.75" x14ac:dyDescent="0.25">
      <c r="A1447" s="90">
        <v>787</v>
      </c>
      <c r="B1447" s="90">
        <v>1446</v>
      </c>
      <c r="C1447" s="53" t="s">
        <v>38</v>
      </c>
      <c r="D1447" s="54" t="s">
        <v>164</v>
      </c>
      <c r="E1447" s="55">
        <v>44562</v>
      </c>
      <c r="F1447" s="59">
        <v>103649</v>
      </c>
      <c r="G1447" s="59">
        <v>16</v>
      </c>
      <c r="H1447" s="63" t="s">
        <v>97</v>
      </c>
      <c r="I1447" s="59">
        <v>116149</v>
      </c>
      <c r="J1447" s="63" t="s">
        <v>103</v>
      </c>
      <c r="K1447" s="73">
        <v>1712442.1</v>
      </c>
      <c r="L1447" s="154">
        <v>11</v>
      </c>
      <c r="M144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7" s="89" t="str">
        <f>CONCATENATE("F","$",Таблица_основная[[#This Row],[Первая строка массива]])</f>
        <v>F$750</v>
      </c>
      <c r="O144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447" s="90">
        <v>750</v>
      </c>
      <c r="Q1447" s="90">
        <f>Таблица_основная[[#This Row],[Первая строка массива]]+43</f>
        <v>793</v>
      </c>
    </row>
    <row r="1448" spans="1:17" ht="15.75" x14ac:dyDescent="0.25">
      <c r="A1448" s="90">
        <v>303</v>
      </c>
      <c r="B1448" s="90">
        <v>1447</v>
      </c>
      <c r="C1448" s="53" t="s">
        <v>38</v>
      </c>
      <c r="D1448" s="54" t="s">
        <v>156</v>
      </c>
      <c r="E1448" s="55">
        <v>44562</v>
      </c>
      <c r="F1448" s="146">
        <v>0.2</v>
      </c>
      <c r="G1448" s="59">
        <v>3</v>
      </c>
      <c r="H1448" s="63" t="s">
        <v>97</v>
      </c>
      <c r="I1448" s="146">
        <v>0.2</v>
      </c>
      <c r="J1448" s="63" t="s">
        <v>103</v>
      </c>
      <c r="K1448" s="67">
        <v>2E-3</v>
      </c>
      <c r="L1448" s="155">
        <v>11</v>
      </c>
      <c r="M144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48" s="89" t="str">
        <f>CONCATENATE("F","$",Таблица_основная[[#This Row],[Первая строка массива]])</f>
        <v>F$266</v>
      </c>
      <c r="O144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448" s="90">
        <v>266</v>
      </c>
      <c r="Q1448" s="90">
        <f>Таблица_основная[[#This Row],[Первая строка массива]]+43</f>
        <v>309</v>
      </c>
    </row>
    <row r="1449" spans="1:17" ht="15.75" x14ac:dyDescent="0.25">
      <c r="A1449" s="90">
        <v>39</v>
      </c>
      <c r="B1449" s="90">
        <v>1448</v>
      </c>
      <c r="C1449" s="53" t="s">
        <v>38</v>
      </c>
      <c r="D1449" s="54" t="s">
        <v>165</v>
      </c>
      <c r="E1449" s="55">
        <v>44562</v>
      </c>
      <c r="F1449" s="59">
        <v>105</v>
      </c>
      <c r="G1449" s="59">
        <v>12</v>
      </c>
      <c r="H1449" s="63" t="s">
        <v>97</v>
      </c>
      <c r="I1449" s="59">
        <v>154.69999999999999</v>
      </c>
      <c r="J1449" s="63" t="s">
        <v>103</v>
      </c>
      <c r="K1449" s="74">
        <v>2237.9</v>
      </c>
      <c r="L1449" s="154">
        <v>11</v>
      </c>
      <c r="M144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49" s="89" t="str">
        <f>CONCATENATE("F","$",Таблица_основная[[#This Row],[Первая строка массива]])</f>
        <v>F$2</v>
      </c>
      <c r="O144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449" s="90">
        <v>2</v>
      </c>
      <c r="Q1449" s="90">
        <f>Таблица_основная[[#This Row],[Первая строка массива]]+43</f>
        <v>45</v>
      </c>
    </row>
    <row r="1450" spans="1:17" ht="15.75" x14ac:dyDescent="0.25">
      <c r="A1450" s="90">
        <v>831</v>
      </c>
      <c r="B1450" s="90">
        <v>1449</v>
      </c>
      <c r="C1450" s="53" t="s">
        <v>38</v>
      </c>
      <c r="D1450" s="54" t="s">
        <v>166</v>
      </c>
      <c r="E1450" s="55">
        <v>44562</v>
      </c>
      <c r="F1450" s="59">
        <v>2076</v>
      </c>
      <c r="G1450" s="59">
        <v>13</v>
      </c>
      <c r="H1450" s="63" t="s">
        <v>97</v>
      </c>
      <c r="I1450" s="59">
        <v>3901.3</v>
      </c>
      <c r="J1450" s="63" t="s">
        <v>103</v>
      </c>
      <c r="K1450" s="74">
        <v>44096.6</v>
      </c>
      <c r="L1450" s="154">
        <v>11</v>
      </c>
      <c r="M145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0" s="89" t="str">
        <f>CONCATENATE("F","$",Таблица_основная[[#This Row],[Первая строка массива]])</f>
        <v>F$794</v>
      </c>
      <c r="O145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450" s="90">
        <v>794</v>
      </c>
      <c r="Q1450" s="90">
        <f>Таблица_основная[[#This Row],[Первая строка массива]]+43</f>
        <v>837</v>
      </c>
    </row>
    <row r="1451" spans="1:17" ht="15.75" x14ac:dyDescent="0.25">
      <c r="A1451" s="90">
        <v>83</v>
      </c>
      <c r="B1451" s="90">
        <v>1450</v>
      </c>
      <c r="C1451" s="53" t="s">
        <v>38</v>
      </c>
      <c r="D1451" s="54" t="s">
        <v>157</v>
      </c>
      <c r="E1451" s="55">
        <v>44562</v>
      </c>
      <c r="F1451" s="59">
        <v>2201</v>
      </c>
      <c r="G1451" s="59">
        <v>13</v>
      </c>
      <c r="H1451" s="63" t="s">
        <v>97</v>
      </c>
      <c r="I1451" s="59">
        <v>4080.4</v>
      </c>
      <c r="J1451" s="63" t="s">
        <v>103</v>
      </c>
      <c r="K1451" s="68">
        <v>46569.599999999999</v>
      </c>
      <c r="L1451" s="155">
        <v>11</v>
      </c>
      <c r="M14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1" s="89" t="str">
        <f>CONCATENATE("F","$",Таблица_основная[[#This Row],[Первая строка массива]])</f>
        <v>F$46</v>
      </c>
      <c r="O145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451" s="90">
        <v>46</v>
      </c>
      <c r="Q1451" s="90">
        <f>Таблица_основная[[#This Row],[Первая строка массива]]+43</f>
        <v>89</v>
      </c>
    </row>
    <row r="1452" spans="1:17" ht="15.75" x14ac:dyDescent="0.25">
      <c r="A1452" s="90">
        <v>435</v>
      </c>
      <c r="B1452" s="90">
        <v>1451</v>
      </c>
      <c r="C1452" s="53" t="s">
        <v>38</v>
      </c>
      <c r="D1452" s="54" t="s">
        <v>71</v>
      </c>
      <c r="E1452" s="55">
        <v>44562</v>
      </c>
      <c r="F1452" s="146">
        <v>21.2</v>
      </c>
      <c r="G1452" s="59">
        <v>11</v>
      </c>
      <c r="H1452" s="63" t="s">
        <v>97</v>
      </c>
      <c r="I1452" s="146">
        <v>35.1</v>
      </c>
      <c r="J1452" s="63" t="s">
        <v>103</v>
      </c>
      <c r="K1452" s="67">
        <v>27.2</v>
      </c>
      <c r="L1452" s="155">
        <v>11</v>
      </c>
      <c r="M14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2" s="89" t="str">
        <f>CONCATENATE("F","$",Таблица_основная[[#This Row],[Первая строка массива]])</f>
        <v>F$398</v>
      </c>
      <c r="O145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452" s="90">
        <v>398</v>
      </c>
      <c r="Q1452" s="90">
        <f>Таблица_основная[[#This Row],[Первая строка массива]]+43</f>
        <v>441</v>
      </c>
    </row>
    <row r="1453" spans="1:17" ht="15.75" x14ac:dyDescent="0.25">
      <c r="A1453" s="90">
        <v>347</v>
      </c>
      <c r="B1453" s="90">
        <v>1452</v>
      </c>
      <c r="C1453" s="53" t="s">
        <v>38</v>
      </c>
      <c r="D1453" s="54" t="s">
        <v>158</v>
      </c>
      <c r="E1453" s="55">
        <v>44562</v>
      </c>
      <c r="F1453" s="59">
        <v>184</v>
      </c>
      <c r="G1453" s="59">
        <v>18</v>
      </c>
      <c r="H1453" s="63" t="s">
        <v>97</v>
      </c>
      <c r="I1453" s="59">
        <v>225.2</v>
      </c>
      <c r="J1453" s="63" t="s">
        <v>103</v>
      </c>
      <c r="K1453" s="67">
        <v>2573.6</v>
      </c>
      <c r="L1453" s="155">
        <v>11</v>
      </c>
      <c r="M14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3" s="89" t="str">
        <f>CONCATENATE("F","$",Таблица_основная[[#This Row],[Первая строка массива]])</f>
        <v>F$310</v>
      </c>
      <c r="O145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453" s="90">
        <v>310</v>
      </c>
      <c r="Q1453" s="90">
        <f>Таблица_основная[[#This Row],[Первая строка массива]]+43</f>
        <v>353</v>
      </c>
    </row>
    <row r="1454" spans="1:17" ht="15.75" x14ac:dyDescent="0.25">
      <c r="A1454" s="90">
        <v>171</v>
      </c>
      <c r="B1454" s="90">
        <v>1453</v>
      </c>
      <c r="C1454" s="53" t="s">
        <v>38</v>
      </c>
      <c r="D1454" s="144" t="s">
        <v>85</v>
      </c>
      <c r="E1454" s="55">
        <v>44562</v>
      </c>
      <c r="F1454" s="137">
        <v>0.71</v>
      </c>
      <c r="G1454" s="90">
        <v>12</v>
      </c>
      <c r="H1454" s="63" t="s">
        <v>97</v>
      </c>
      <c r="I1454" s="137">
        <v>0</v>
      </c>
      <c r="J1454" s="63" t="s">
        <v>103</v>
      </c>
      <c r="K1454" s="140" t="s">
        <v>178</v>
      </c>
      <c r="L1454" s="156">
        <v>11</v>
      </c>
      <c r="M145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4" s="89" t="str">
        <f>CONCATENATE("F","$",Таблица_основная[[#This Row],[Первая строка массива]])</f>
        <v>F$134</v>
      </c>
      <c r="O145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454" s="90">
        <v>134</v>
      </c>
      <c r="Q1454" s="90">
        <f>Таблица_основная[[#This Row],[Первая строка массива]]+43</f>
        <v>177</v>
      </c>
    </row>
    <row r="1455" spans="1:17" ht="15.75" x14ac:dyDescent="0.25">
      <c r="A1455" s="90">
        <v>567</v>
      </c>
      <c r="B1455" s="90">
        <v>1454</v>
      </c>
      <c r="C1455" s="53" t="s">
        <v>38</v>
      </c>
      <c r="D1455" s="144" t="s">
        <v>86</v>
      </c>
      <c r="E1455" s="55">
        <v>44562</v>
      </c>
      <c r="F1455" s="137">
        <v>25</v>
      </c>
      <c r="G1455" s="90">
        <v>11</v>
      </c>
      <c r="H1455" s="63" t="s">
        <v>97</v>
      </c>
      <c r="I1455" s="93">
        <v>25.4</v>
      </c>
      <c r="J1455" s="63" t="s">
        <v>103</v>
      </c>
      <c r="K1455" s="67" t="s">
        <v>178</v>
      </c>
      <c r="L1455" s="155">
        <v>11</v>
      </c>
      <c r="M14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5" s="89" t="str">
        <f>CONCATENATE("F","$",Таблица_основная[[#This Row],[Первая строка массива]])</f>
        <v>F$530</v>
      </c>
      <c r="O145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455" s="90">
        <v>530</v>
      </c>
      <c r="Q1455" s="90">
        <f>Таблица_основная[[#This Row],[Первая строка массива]]+43</f>
        <v>573</v>
      </c>
    </row>
    <row r="1456" spans="1:17" ht="15.75" x14ac:dyDescent="0.25">
      <c r="A1456" s="90">
        <v>611</v>
      </c>
      <c r="B1456" s="90">
        <v>1455</v>
      </c>
      <c r="C1456" s="53" t="s">
        <v>38</v>
      </c>
      <c r="D1456" s="144" t="s">
        <v>159</v>
      </c>
      <c r="E1456" s="55">
        <v>44562</v>
      </c>
      <c r="F1456" s="137">
        <v>66</v>
      </c>
      <c r="G1456" s="90">
        <v>11</v>
      </c>
      <c r="H1456" s="63" t="s">
        <v>97</v>
      </c>
      <c r="I1456" s="93">
        <v>62.9</v>
      </c>
      <c r="J1456" s="63" t="s">
        <v>103</v>
      </c>
      <c r="K1456" s="67" t="s">
        <v>178</v>
      </c>
      <c r="L1456" s="155">
        <v>11</v>
      </c>
      <c r="M145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6" s="89" t="str">
        <f>CONCATENATE("F","$",Таблица_основная[[#This Row],[Первая строка массива]])</f>
        <v>F$574</v>
      </c>
      <c r="O145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456" s="90">
        <v>574</v>
      </c>
      <c r="Q1456" s="90">
        <f>Таблица_основная[[#This Row],[Первая строка массива]]+43</f>
        <v>617</v>
      </c>
    </row>
    <row r="1457" spans="1:17" ht="15.75" x14ac:dyDescent="0.25">
      <c r="A1457" s="90">
        <v>699</v>
      </c>
      <c r="B1457" s="90">
        <v>1456</v>
      </c>
      <c r="C1457" s="53" t="s">
        <v>38</v>
      </c>
      <c r="D1457" s="144" t="s">
        <v>89</v>
      </c>
      <c r="E1457" s="55">
        <v>44562</v>
      </c>
      <c r="F1457" s="137">
        <v>32</v>
      </c>
      <c r="G1457" s="90">
        <v>10</v>
      </c>
      <c r="H1457" s="63" t="s">
        <v>97</v>
      </c>
      <c r="I1457" s="93">
        <v>32.1</v>
      </c>
      <c r="J1457" s="63" t="s">
        <v>103</v>
      </c>
      <c r="K1457" s="67">
        <v>35.9</v>
      </c>
      <c r="L1457" s="155">
        <v>11</v>
      </c>
      <c r="M145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457" s="89" t="str">
        <f>CONCATENATE("F","$",Таблица_основная[[#This Row],[Первая строка массива]])</f>
        <v>F$662</v>
      </c>
      <c r="O145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457" s="90">
        <v>662</v>
      </c>
      <c r="Q1457" s="90">
        <f>Таблица_основная[[#This Row],[Первая строка массива]]+43</f>
        <v>705</v>
      </c>
    </row>
    <row r="1458" spans="1:17" ht="15.75" x14ac:dyDescent="0.25">
      <c r="A1458" s="90">
        <v>655</v>
      </c>
      <c r="B1458" s="90">
        <v>1457</v>
      </c>
      <c r="C1458" s="53" t="s">
        <v>38</v>
      </c>
      <c r="D1458" s="144" t="s">
        <v>90</v>
      </c>
      <c r="E1458" s="55">
        <v>44562</v>
      </c>
      <c r="F1458" s="137">
        <v>23</v>
      </c>
      <c r="G1458" s="90">
        <v>5</v>
      </c>
      <c r="H1458" s="63" t="s">
        <v>97</v>
      </c>
      <c r="I1458" s="93">
        <v>13.7</v>
      </c>
      <c r="J1458" s="63" t="s">
        <v>103</v>
      </c>
      <c r="K1458" s="67">
        <v>42.8</v>
      </c>
      <c r="L1458" s="155">
        <v>11</v>
      </c>
      <c r="M145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58" s="89" t="str">
        <f>CONCATENATE("F","$",Таблица_основная[[#This Row],[Первая строка массива]])</f>
        <v>F$618</v>
      </c>
      <c r="O145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58" s="90">
        <v>618</v>
      </c>
      <c r="Q1458" s="90">
        <f>Таблица_основная[[#This Row],[Первая строка массива]]+43</f>
        <v>661</v>
      </c>
    </row>
    <row r="1459" spans="1:17" ht="15.75" x14ac:dyDescent="0.25">
      <c r="A1459" s="90">
        <v>743</v>
      </c>
      <c r="B1459" s="90">
        <v>1458</v>
      </c>
      <c r="C1459" s="53" t="s">
        <v>38</v>
      </c>
      <c r="D1459" s="144" t="s">
        <v>160</v>
      </c>
      <c r="E1459" s="55">
        <v>44562</v>
      </c>
      <c r="F1459" s="137">
        <v>0.4</v>
      </c>
      <c r="G1459" s="90">
        <v>5</v>
      </c>
      <c r="H1459" s="63" t="s">
        <v>97</v>
      </c>
      <c r="I1459" s="93">
        <v>0</v>
      </c>
      <c r="J1459" s="63" t="s">
        <v>103</v>
      </c>
      <c r="K1459" s="140" t="s">
        <v>178</v>
      </c>
      <c r="L1459" s="156">
        <v>11</v>
      </c>
      <c r="M14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459" s="89" t="str">
        <f>CONCATENATE("F","$",Таблица_основная[[#This Row],[Первая строка массива]])</f>
        <v>F$706</v>
      </c>
      <c r="O145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459" s="90">
        <v>706</v>
      </c>
      <c r="Q1459" s="90">
        <f>Таблица_основная[[#This Row],[Первая строка массива]]+43</f>
        <v>749</v>
      </c>
    </row>
    <row r="1460" spans="1:17" ht="15.75" x14ac:dyDescent="0.25">
      <c r="A1460" s="90">
        <v>479</v>
      </c>
      <c r="B1460" s="90">
        <v>1459</v>
      </c>
      <c r="C1460" s="53" t="s">
        <v>38</v>
      </c>
      <c r="D1460" s="144" t="s">
        <v>161</v>
      </c>
      <c r="E1460" s="55">
        <v>44562</v>
      </c>
      <c r="F1460" s="148">
        <v>0.2</v>
      </c>
      <c r="G1460" s="90">
        <v>4</v>
      </c>
      <c r="H1460" s="63" t="s">
        <v>97</v>
      </c>
      <c r="I1460" s="150">
        <v>0.2</v>
      </c>
      <c r="J1460" s="63" t="s">
        <v>103</v>
      </c>
      <c r="K1460" s="67" t="s">
        <v>178</v>
      </c>
      <c r="L1460" s="155">
        <v>11</v>
      </c>
      <c r="M146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460" s="89" t="str">
        <f>CONCATENATE("F","$",Таблица_основная[[#This Row],[Первая строка массива]])</f>
        <v>F$442</v>
      </c>
      <c r="O146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460" s="90">
        <v>442</v>
      </c>
      <c r="Q1460" s="90">
        <f>Таблица_основная[[#This Row],[Первая строка массива]]+43</f>
        <v>485</v>
      </c>
    </row>
    <row r="1461" spans="1:17" ht="15.75" x14ac:dyDescent="0.25">
      <c r="A1461" s="90">
        <v>523</v>
      </c>
      <c r="B1461" s="90">
        <v>1460</v>
      </c>
      <c r="C1461" s="53" t="s">
        <v>38</v>
      </c>
      <c r="D1461" s="144" t="s">
        <v>94</v>
      </c>
      <c r="E1461" s="55">
        <v>44562</v>
      </c>
      <c r="F1461" s="148">
        <v>1.4</v>
      </c>
      <c r="G1461" s="90">
        <v>4</v>
      </c>
      <c r="H1461" s="63" t="s">
        <v>97</v>
      </c>
      <c r="I1461" s="148">
        <v>0.6</v>
      </c>
      <c r="J1461" s="63" t="s">
        <v>103</v>
      </c>
      <c r="K1461" s="67">
        <v>0.2</v>
      </c>
      <c r="L1461" s="155">
        <v>11</v>
      </c>
      <c r="M14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1" s="89" t="str">
        <f>CONCATENATE("F","$",Таблица_основная[[#This Row],[Первая строка массива]])</f>
        <v>F$486</v>
      </c>
      <c r="O146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461" s="90">
        <v>486</v>
      </c>
      <c r="Q1461" s="90">
        <f>Таблица_основная[[#This Row],[Первая строка массива]]+43</f>
        <v>529</v>
      </c>
    </row>
    <row r="1462" spans="1:17" ht="15.75" x14ac:dyDescent="0.25">
      <c r="A1462" s="90">
        <v>391</v>
      </c>
      <c r="B1462" s="90">
        <v>1461</v>
      </c>
      <c r="C1462" s="53" t="s">
        <v>38</v>
      </c>
      <c r="D1462" s="54" t="s">
        <v>162</v>
      </c>
      <c r="E1462" s="55">
        <v>44562</v>
      </c>
      <c r="F1462" s="57">
        <v>1.8</v>
      </c>
      <c r="G1462" s="59">
        <v>11</v>
      </c>
      <c r="H1462" s="63" t="s">
        <v>97</v>
      </c>
      <c r="I1462" s="56">
        <v>1.9</v>
      </c>
      <c r="J1462" s="63" t="s">
        <v>103</v>
      </c>
      <c r="K1462" s="67">
        <v>1.5</v>
      </c>
      <c r="L1462" s="155">
        <v>11</v>
      </c>
      <c r="M146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2" s="89" t="str">
        <f>CONCATENATE("F","$",Таблица_основная[[#This Row],[Первая строка массива]])</f>
        <v>F$354</v>
      </c>
      <c r="O146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462" s="90">
        <v>354</v>
      </c>
      <c r="Q1462" s="90">
        <f>Таблица_основная[[#This Row],[Первая строка массива]]+43</f>
        <v>397</v>
      </c>
    </row>
    <row r="1463" spans="1:17" ht="15.75" x14ac:dyDescent="0.25">
      <c r="A1463" s="90">
        <v>127</v>
      </c>
      <c r="B1463" s="90">
        <v>1462</v>
      </c>
      <c r="C1463" s="53" t="s">
        <v>38</v>
      </c>
      <c r="D1463" s="54" t="s">
        <v>83</v>
      </c>
      <c r="E1463" s="55">
        <v>44562</v>
      </c>
      <c r="F1463" s="149">
        <v>0</v>
      </c>
      <c r="G1463" s="96">
        <v>6</v>
      </c>
      <c r="H1463" s="63" t="s">
        <v>97</v>
      </c>
      <c r="I1463" s="149">
        <v>1.1000000000000001</v>
      </c>
      <c r="J1463" s="63" t="s">
        <v>103</v>
      </c>
      <c r="K1463" s="67">
        <v>30.3</v>
      </c>
      <c r="L1463" s="155">
        <v>11</v>
      </c>
      <c r="M146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463" s="89" t="str">
        <f>CONCATENATE("F","$",Таблица_основная[[#This Row],[Первая строка массива]])</f>
        <v>F$90</v>
      </c>
      <c r="O146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463" s="90">
        <v>90</v>
      </c>
      <c r="Q1463" s="90">
        <f>Таблица_основная[[#This Row],[Первая строка массива]]+43</f>
        <v>133</v>
      </c>
    </row>
    <row r="1464" spans="1:17" ht="15.75" x14ac:dyDescent="0.25">
      <c r="A1464" s="90">
        <v>215</v>
      </c>
      <c r="B1464" s="90">
        <v>1463</v>
      </c>
      <c r="C1464" s="53" t="s">
        <v>38</v>
      </c>
      <c r="D1464" s="54" t="s">
        <v>163</v>
      </c>
      <c r="E1464" s="55">
        <v>44562</v>
      </c>
      <c r="F1464" s="151">
        <v>100</v>
      </c>
      <c r="G1464" s="96">
        <v>1</v>
      </c>
      <c r="H1464" s="63" t="s">
        <v>97</v>
      </c>
      <c r="I1464" s="151">
        <v>99.2</v>
      </c>
      <c r="J1464" s="63" t="s">
        <v>103</v>
      </c>
      <c r="K1464" s="67" t="s">
        <v>178</v>
      </c>
      <c r="L1464" s="155">
        <v>11</v>
      </c>
      <c r="M14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464" s="89" t="str">
        <f>CONCATENATE("F","$",Таблица_основная[[#This Row],[Первая строка массива]])</f>
        <v>F$178</v>
      </c>
      <c r="O146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464" s="90">
        <v>178</v>
      </c>
      <c r="Q1464" s="90">
        <f>Таблица_основная[[#This Row],[Первая строка массива]]+43</f>
        <v>221</v>
      </c>
    </row>
    <row r="1465" spans="1:17" ht="15.75" x14ac:dyDescent="0.25">
      <c r="A1465" s="90">
        <v>1095</v>
      </c>
      <c r="B1465" s="90">
        <v>1464</v>
      </c>
      <c r="C1465" s="53" t="s">
        <v>38</v>
      </c>
      <c r="D1465" s="54" t="s">
        <v>155</v>
      </c>
      <c r="E1465" s="55">
        <v>44927</v>
      </c>
      <c r="F1465" s="56">
        <v>20</v>
      </c>
      <c r="G1465" s="59">
        <v>12</v>
      </c>
      <c r="H1465" s="63" t="s">
        <v>98</v>
      </c>
      <c r="I1465" s="56">
        <v>24</v>
      </c>
      <c r="J1465" s="63" t="s">
        <v>104</v>
      </c>
      <c r="K1465" s="69">
        <v>209.5</v>
      </c>
      <c r="L1465" s="154">
        <v>16</v>
      </c>
      <c r="M146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5" s="89" t="str">
        <f>CONCATENATE("F","$",Таблица_основная[[#This Row],[Первая строка массива]])</f>
        <v>F$1058</v>
      </c>
      <c r="O146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465" s="90">
        <v>1058</v>
      </c>
      <c r="Q1465" s="90">
        <f>Таблица_основная[[#This Row],[Первая строка массива]]+43</f>
        <v>1101</v>
      </c>
    </row>
    <row r="1466" spans="1:17" ht="15.75" x14ac:dyDescent="0.25">
      <c r="A1466" s="90">
        <v>1623</v>
      </c>
      <c r="B1466" s="90">
        <v>1465</v>
      </c>
      <c r="C1466" s="53" t="s">
        <v>38</v>
      </c>
      <c r="D1466" s="54" t="s">
        <v>164</v>
      </c>
      <c r="E1466" s="55">
        <v>44927</v>
      </c>
      <c r="F1466" s="56">
        <v>104715</v>
      </c>
      <c r="G1466" s="59">
        <v>17</v>
      </c>
      <c r="H1466" s="63" t="s">
        <v>98</v>
      </c>
      <c r="I1466" s="56">
        <v>131655.9</v>
      </c>
      <c r="J1466" s="63" t="s">
        <v>104</v>
      </c>
      <c r="K1466" s="71">
        <v>1645476.7</v>
      </c>
      <c r="L1466" s="155">
        <v>16</v>
      </c>
      <c r="M146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6" s="89" t="str">
        <f>CONCATENATE("F","$",Таблица_основная[[#This Row],[Первая строка массива]])</f>
        <v>F$1586</v>
      </c>
      <c r="O146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466" s="90">
        <v>1586</v>
      </c>
      <c r="Q1466" s="90">
        <f>Таблица_основная[[#This Row],[Первая строка массива]]+43</f>
        <v>1629</v>
      </c>
    </row>
    <row r="1467" spans="1:17" ht="15.75" x14ac:dyDescent="0.25">
      <c r="A1467" s="90">
        <v>1139</v>
      </c>
      <c r="B1467" s="90">
        <v>1466</v>
      </c>
      <c r="C1467" s="53" t="s">
        <v>38</v>
      </c>
      <c r="D1467" s="54" t="s">
        <v>156</v>
      </c>
      <c r="E1467" s="55">
        <v>44927</v>
      </c>
      <c r="F1467" s="57">
        <v>0.2</v>
      </c>
      <c r="G1467" s="59">
        <v>3</v>
      </c>
      <c r="H1467" s="63" t="s">
        <v>98</v>
      </c>
      <c r="I1467" s="57">
        <v>0.2</v>
      </c>
      <c r="J1467" s="63" t="s">
        <v>104</v>
      </c>
      <c r="K1467" s="66">
        <v>1E-3</v>
      </c>
      <c r="L1467" s="154">
        <v>16</v>
      </c>
      <c r="M146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467" s="89" t="str">
        <f>CONCATENATE("F","$",Таблица_основная[[#This Row],[Первая строка массива]])</f>
        <v>F$1102</v>
      </c>
      <c r="O146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467" s="90">
        <v>1102</v>
      </c>
      <c r="Q1467" s="90">
        <f>Таблица_основная[[#This Row],[Первая строка массива]]+43</f>
        <v>1145</v>
      </c>
    </row>
    <row r="1468" spans="1:17" ht="15.75" x14ac:dyDescent="0.25">
      <c r="A1468" s="90">
        <v>875</v>
      </c>
      <c r="B1468" s="90">
        <v>1467</v>
      </c>
      <c r="C1468" s="53" t="s">
        <v>38</v>
      </c>
      <c r="D1468" s="59" t="s">
        <v>165</v>
      </c>
      <c r="E1468" s="55">
        <v>44927</v>
      </c>
      <c r="F1468" s="59">
        <v>107</v>
      </c>
      <c r="G1468" s="59">
        <v>12</v>
      </c>
      <c r="H1468" s="63" t="s">
        <v>98</v>
      </c>
      <c r="I1468" s="59">
        <v>147.19999999999999</v>
      </c>
      <c r="J1468" s="63" t="s">
        <v>104</v>
      </c>
      <c r="K1468" s="70">
        <v>2015</v>
      </c>
      <c r="L1468" s="154">
        <v>16</v>
      </c>
      <c r="M146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8" s="89" t="str">
        <f>CONCATENATE("F","$",Таблица_основная[[#This Row],[Первая строка массива]])</f>
        <v>F$838</v>
      </c>
      <c r="O146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468" s="90">
        <v>838</v>
      </c>
      <c r="Q1468" s="90">
        <f>Таблица_основная[[#This Row],[Первая строка массива]]+43</f>
        <v>881</v>
      </c>
    </row>
    <row r="1469" spans="1:17" ht="15.75" x14ac:dyDescent="0.25">
      <c r="A1469" s="90">
        <v>1667</v>
      </c>
      <c r="B1469" s="90">
        <v>1468</v>
      </c>
      <c r="C1469" s="53" t="s">
        <v>38</v>
      </c>
      <c r="D1469" s="59" t="s">
        <v>166</v>
      </c>
      <c r="E1469" s="55">
        <v>44927</v>
      </c>
      <c r="F1469" s="59">
        <v>2189</v>
      </c>
      <c r="G1469" s="59">
        <v>13</v>
      </c>
      <c r="H1469" s="63" t="s">
        <v>98</v>
      </c>
      <c r="I1469" s="59">
        <v>4235.8999999999996</v>
      </c>
      <c r="J1469" s="63" t="s">
        <v>104</v>
      </c>
      <c r="K1469" s="70">
        <v>45809.4</v>
      </c>
      <c r="L1469" s="154">
        <v>16</v>
      </c>
      <c r="M146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69" s="89" t="str">
        <f>CONCATENATE("F","$",Таблица_основная[[#This Row],[Первая строка массива]])</f>
        <v>F$1630</v>
      </c>
      <c r="O146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469" s="90">
        <v>1630</v>
      </c>
      <c r="Q1469" s="90">
        <f>Таблица_основная[[#This Row],[Первая строка массива]]+43</f>
        <v>1673</v>
      </c>
    </row>
    <row r="1470" spans="1:17" ht="15.75" x14ac:dyDescent="0.25">
      <c r="A1470" s="90">
        <v>919</v>
      </c>
      <c r="B1470" s="90">
        <v>1469</v>
      </c>
      <c r="C1470" s="53" t="s">
        <v>38</v>
      </c>
      <c r="D1470" s="59" t="s">
        <v>157</v>
      </c>
      <c r="E1470" s="55">
        <v>44927</v>
      </c>
      <c r="F1470" s="59">
        <v>2316</v>
      </c>
      <c r="G1470" s="59">
        <v>13</v>
      </c>
      <c r="H1470" s="63" t="s">
        <v>98</v>
      </c>
      <c r="I1470" s="59">
        <v>4407.1000000000004</v>
      </c>
      <c r="J1470" s="63" t="s">
        <v>104</v>
      </c>
      <c r="K1470" s="67">
        <v>48033.8</v>
      </c>
      <c r="L1470" s="155">
        <v>16</v>
      </c>
      <c r="M147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0" s="89" t="str">
        <f>CONCATENATE("F","$",Таблица_основная[[#This Row],[Первая строка массива]])</f>
        <v>F$882</v>
      </c>
      <c r="O147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470" s="90">
        <v>882</v>
      </c>
      <c r="Q1470" s="90">
        <f>Таблица_основная[[#This Row],[Первая строка массива]]+43</f>
        <v>925</v>
      </c>
    </row>
    <row r="1471" spans="1:17" ht="15.75" x14ac:dyDescent="0.25">
      <c r="A1471" s="90">
        <v>1271</v>
      </c>
      <c r="B1471" s="90">
        <v>1470</v>
      </c>
      <c r="C1471" s="53" t="s">
        <v>38</v>
      </c>
      <c r="D1471" s="59" t="s">
        <v>71</v>
      </c>
      <c r="E1471" s="55">
        <v>44927</v>
      </c>
      <c r="F1471" s="146">
        <v>22.1</v>
      </c>
      <c r="G1471" s="59">
        <v>10</v>
      </c>
      <c r="H1471" s="63" t="s">
        <v>98</v>
      </c>
      <c r="I1471" s="146">
        <v>33.5</v>
      </c>
      <c r="J1471" s="63" t="s">
        <v>104</v>
      </c>
      <c r="K1471" s="67">
        <v>29.2</v>
      </c>
      <c r="L1471" s="155">
        <v>16</v>
      </c>
      <c r="M147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1" s="89" t="str">
        <f>CONCATENATE("F","$",Таблица_основная[[#This Row],[Первая строка массива]])</f>
        <v>F$1234</v>
      </c>
      <c r="O147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471" s="90">
        <v>1234</v>
      </c>
      <c r="Q1471" s="90">
        <f>Таблица_основная[[#This Row],[Первая строка массива]]+43</f>
        <v>1277</v>
      </c>
    </row>
    <row r="1472" spans="1:17" ht="15.75" x14ac:dyDescent="0.25">
      <c r="A1472" s="90">
        <v>1183</v>
      </c>
      <c r="B1472" s="90">
        <v>1471</v>
      </c>
      <c r="C1472" s="53" t="s">
        <v>38</v>
      </c>
      <c r="D1472" s="59" t="s">
        <v>158</v>
      </c>
      <c r="E1472" s="55">
        <v>44927</v>
      </c>
      <c r="F1472" s="59">
        <v>113</v>
      </c>
      <c r="G1472" s="59">
        <v>23</v>
      </c>
      <c r="H1472" s="63" t="s">
        <v>98</v>
      </c>
      <c r="I1472" s="59">
        <v>183.4</v>
      </c>
      <c r="J1472" s="63" t="s">
        <v>104</v>
      </c>
      <c r="K1472" s="67">
        <v>2563.9</v>
      </c>
      <c r="L1472" s="155">
        <v>16</v>
      </c>
      <c r="M14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2" s="89" t="str">
        <f>CONCATENATE("F","$",Таблица_основная[[#This Row],[Первая строка массива]])</f>
        <v>F$1146</v>
      </c>
      <c r="O147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472" s="90">
        <v>1146</v>
      </c>
      <c r="Q1472" s="90">
        <f>Таблица_основная[[#This Row],[Первая строка массива]]+43</f>
        <v>1189</v>
      </c>
    </row>
    <row r="1473" spans="1:17" ht="15.75" x14ac:dyDescent="0.25">
      <c r="A1473" s="90">
        <v>1007</v>
      </c>
      <c r="B1473" s="90">
        <v>1472</v>
      </c>
      <c r="C1473" s="53" t="s">
        <v>38</v>
      </c>
      <c r="D1473" s="91" t="s">
        <v>85</v>
      </c>
      <c r="E1473" s="55">
        <v>44927</v>
      </c>
      <c r="F1473" s="93">
        <v>0.63</v>
      </c>
      <c r="G1473" s="90">
        <v>18</v>
      </c>
      <c r="H1473" s="63" t="s">
        <v>98</v>
      </c>
      <c r="I1473" s="137">
        <v>0</v>
      </c>
      <c r="J1473" s="63" t="s">
        <v>104</v>
      </c>
      <c r="K1473" s="140" t="s">
        <v>178</v>
      </c>
      <c r="L1473" s="156">
        <v>16</v>
      </c>
      <c r="M147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3" s="89" t="str">
        <f>CONCATENATE("F","$",Таблица_основная[[#This Row],[Первая строка массива]])</f>
        <v>F$970</v>
      </c>
      <c r="O147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473" s="90">
        <v>970</v>
      </c>
      <c r="Q1473" s="90">
        <f>Таблица_основная[[#This Row],[Первая строка массива]]+43</f>
        <v>1013</v>
      </c>
    </row>
    <row r="1474" spans="1:17" ht="15.75" x14ac:dyDescent="0.25">
      <c r="A1474" s="90">
        <v>1403</v>
      </c>
      <c r="B1474" s="90">
        <v>1473</v>
      </c>
      <c r="C1474" s="53" t="s">
        <v>38</v>
      </c>
      <c r="D1474" s="91" t="s">
        <v>86</v>
      </c>
      <c r="E1474" s="55">
        <v>44927</v>
      </c>
      <c r="F1474" s="93">
        <v>28</v>
      </c>
      <c r="G1474" s="90">
        <v>10</v>
      </c>
      <c r="H1474" s="63" t="s">
        <v>98</v>
      </c>
      <c r="I1474" s="93">
        <v>28.3</v>
      </c>
      <c r="J1474" s="63" t="s">
        <v>104</v>
      </c>
      <c r="K1474" s="67" t="s">
        <v>178</v>
      </c>
      <c r="L1474" s="155">
        <v>16</v>
      </c>
      <c r="M147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N1474" s="89" t="str">
        <f>CONCATENATE("F","$",Таблица_основная[[#This Row],[Первая строка массива]])</f>
        <v>F$1366</v>
      </c>
      <c r="O147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474" s="90">
        <v>1366</v>
      </c>
      <c r="Q1474" s="90">
        <f>Таблица_основная[[#This Row],[Первая строка массива]]+43</f>
        <v>1409</v>
      </c>
    </row>
    <row r="1475" spans="1:17" ht="15.75" x14ac:dyDescent="0.25">
      <c r="A1475" s="90">
        <v>1447</v>
      </c>
      <c r="B1475" s="90">
        <v>1474</v>
      </c>
      <c r="C1475" s="53" t="s">
        <v>38</v>
      </c>
      <c r="D1475" s="91" t="s">
        <v>159</v>
      </c>
      <c r="E1475" s="55">
        <v>44927</v>
      </c>
      <c r="F1475" s="93">
        <v>28</v>
      </c>
      <c r="G1475" s="90">
        <v>10</v>
      </c>
      <c r="H1475" s="63" t="s">
        <v>98</v>
      </c>
      <c r="I1475" s="93">
        <v>39.1</v>
      </c>
      <c r="J1475" s="63" t="s">
        <v>104</v>
      </c>
      <c r="K1475" s="67" t="s">
        <v>178</v>
      </c>
      <c r="L1475" s="155">
        <v>16</v>
      </c>
      <c r="M147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475" s="89" t="str">
        <f>CONCATENATE("F","$",Таблица_основная[[#This Row],[Первая строка массива]])</f>
        <v>F$1410</v>
      </c>
      <c r="O147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475" s="90">
        <v>1410</v>
      </c>
      <c r="Q1475" s="90">
        <f>Таблица_основная[[#This Row],[Первая строка массива]]+43</f>
        <v>1453</v>
      </c>
    </row>
    <row r="1476" spans="1:17" ht="15.75" x14ac:dyDescent="0.25">
      <c r="A1476" s="90">
        <v>1535</v>
      </c>
      <c r="B1476" s="90">
        <v>1475</v>
      </c>
      <c r="C1476" s="53" t="s">
        <v>38</v>
      </c>
      <c r="D1476" s="91" t="s">
        <v>89</v>
      </c>
      <c r="E1476" s="55">
        <v>44927</v>
      </c>
      <c r="F1476" s="93">
        <v>32</v>
      </c>
      <c r="G1476" s="90">
        <v>20</v>
      </c>
      <c r="H1476" s="63" t="s">
        <v>98</v>
      </c>
      <c r="I1476" s="93">
        <v>43.2</v>
      </c>
      <c r="J1476" s="63" t="s">
        <v>104</v>
      </c>
      <c r="K1476" s="67">
        <v>39.299999999999997</v>
      </c>
      <c r="L1476" s="155">
        <v>16</v>
      </c>
      <c r="M14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6" s="89" t="str">
        <f>CONCATENATE("F","$",Таблица_основная[[#This Row],[Первая строка массива]])</f>
        <v>F$1498</v>
      </c>
      <c r="O147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476" s="90">
        <v>1498</v>
      </c>
      <c r="Q1476" s="90">
        <f>Таблица_основная[[#This Row],[Первая строка массива]]+43</f>
        <v>1541</v>
      </c>
    </row>
    <row r="1477" spans="1:17" ht="15.75" x14ac:dyDescent="0.25">
      <c r="A1477" s="90">
        <v>1491</v>
      </c>
      <c r="B1477" s="90">
        <v>1476</v>
      </c>
      <c r="C1477" s="53" t="s">
        <v>38</v>
      </c>
      <c r="D1477" s="91" t="s">
        <v>90</v>
      </c>
      <c r="E1477" s="55">
        <v>44927</v>
      </c>
      <c r="F1477" s="93">
        <v>0</v>
      </c>
      <c r="G1477" s="90">
        <v>8</v>
      </c>
      <c r="H1477" s="63" t="s">
        <v>98</v>
      </c>
      <c r="I1477" s="93">
        <v>2.2000000000000002</v>
      </c>
      <c r="J1477" s="63" t="s">
        <v>104</v>
      </c>
      <c r="K1477" s="67">
        <v>31.5</v>
      </c>
      <c r="L1477" s="155">
        <v>16</v>
      </c>
      <c r="M14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77" s="89" t="str">
        <f>CONCATENATE("F","$",Таблица_основная[[#This Row],[Первая строка массива]])</f>
        <v>F$1454</v>
      </c>
      <c r="O147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477" s="90">
        <v>1454</v>
      </c>
      <c r="Q1477" s="90">
        <f>Таблица_основная[[#This Row],[Первая строка массива]]+43</f>
        <v>1497</v>
      </c>
    </row>
    <row r="1478" spans="1:17" ht="15.75" x14ac:dyDescent="0.25">
      <c r="A1478" s="90">
        <v>1579</v>
      </c>
      <c r="B1478" s="90">
        <v>1477</v>
      </c>
      <c r="C1478" s="53" t="s">
        <v>38</v>
      </c>
      <c r="D1478" s="144" t="s">
        <v>160</v>
      </c>
      <c r="E1478" s="55">
        <v>44927</v>
      </c>
      <c r="F1478" s="150">
        <v>0.5</v>
      </c>
      <c r="G1478" s="90">
        <v>5</v>
      </c>
      <c r="H1478" s="63" t="s">
        <v>98</v>
      </c>
      <c r="I1478" s="93">
        <v>0</v>
      </c>
      <c r="J1478" s="63" t="s">
        <v>104</v>
      </c>
      <c r="K1478" s="140" t="s">
        <v>178</v>
      </c>
      <c r="L1478" s="156">
        <v>16</v>
      </c>
      <c r="M147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8" s="89" t="str">
        <f>CONCATENATE("F","$",Таблица_основная[[#This Row],[Первая строка массива]])</f>
        <v>F$1542</v>
      </c>
      <c r="O147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478" s="90">
        <v>1542</v>
      </c>
      <c r="Q1478" s="90">
        <f>Таблица_основная[[#This Row],[Первая строка массива]]+43</f>
        <v>1585</v>
      </c>
    </row>
    <row r="1479" spans="1:17" ht="15.75" x14ac:dyDescent="0.25">
      <c r="A1479" s="90">
        <v>1315</v>
      </c>
      <c r="B1479" s="90">
        <v>1478</v>
      </c>
      <c r="C1479" s="53" t="s">
        <v>38</v>
      </c>
      <c r="D1479" s="144" t="s">
        <v>161</v>
      </c>
      <c r="E1479" s="55">
        <v>44927</v>
      </c>
      <c r="F1479" s="95">
        <v>0.3</v>
      </c>
      <c r="G1479" s="90">
        <v>3</v>
      </c>
      <c r="H1479" s="63" t="s">
        <v>98</v>
      </c>
      <c r="I1479" s="95">
        <v>0.2</v>
      </c>
      <c r="J1479" s="63" t="s">
        <v>104</v>
      </c>
      <c r="K1479" s="67" t="s">
        <v>178</v>
      </c>
      <c r="L1479" s="155">
        <v>16</v>
      </c>
      <c r="M147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79" s="89" t="str">
        <f>CONCATENATE("F","$",Таблица_основная[[#This Row],[Первая строка массива]])</f>
        <v>F$1278</v>
      </c>
      <c r="O147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479" s="90">
        <v>1278</v>
      </c>
      <c r="Q1479" s="90">
        <f>Таблица_основная[[#This Row],[Первая строка массива]]+43</f>
        <v>1321</v>
      </c>
    </row>
    <row r="1480" spans="1:17" ht="15.75" x14ac:dyDescent="0.25">
      <c r="A1480" s="90">
        <v>1359</v>
      </c>
      <c r="B1480" s="90">
        <v>1479</v>
      </c>
      <c r="C1480" s="53" t="s">
        <v>38</v>
      </c>
      <c r="D1480" s="144" t="s">
        <v>94</v>
      </c>
      <c r="E1480" s="55">
        <v>44927</v>
      </c>
      <c r="F1480" s="95">
        <v>0.3</v>
      </c>
      <c r="G1480" s="90">
        <v>4</v>
      </c>
      <c r="H1480" s="63" t="s">
        <v>98</v>
      </c>
      <c r="I1480" s="95">
        <v>0.5</v>
      </c>
      <c r="J1480" s="63" t="s">
        <v>104</v>
      </c>
      <c r="K1480" s="67">
        <v>0.2</v>
      </c>
      <c r="L1480" s="155">
        <v>16</v>
      </c>
      <c r="M148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480" s="89" t="str">
        <f>CONCATENATE("F","$",Таблица_основная[[#This Row],[Первая строка массива]])</f>
        <v>F$1322</v>
      </c>
      <c r="O148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480" s="90">
        <v>1322</v>
      </c>
      <c r="Q1480" s="90">
        <f>Таблица_основная[[#This Row],[Первая строка массива]]+43</f>
        <v>1365</v>
      </c>
    </row>
    <row r="1481" spans="1:17" ht="15.75" x14ac:dyDescent="0.25">
      <c r="A1481" s="90">
        <v>1227</v>
      </c>
      <c r="B1481" s="90">
        <v>1480</v>
      </c>
      <c r="C1481" s="53" t="s">
        <v>38</v>
      </c>
      <c r="D1481" s="54" t="s">
        <v>162</v>
      </c>
      <c r="E1481" s="55">
        <v>44927</v>
      </c>
      <c r="F1481" s="59">
        <v>1.1000000000000001</v>
      </c>
      <c r="G1481" s="59">
        <v>11</v>
      </c>
      <c r="H1481" s="63" t="s">
        <v>98</v>
      </c>
      <c r="I1481" s="59">
        <v>1.4</v>
      </c>
      <c r="J1481" s="63" t="s">
        <v>104</v>
      </c>
      <c r="K1481" s="67">
        <v>1.6</v>
      </c>
      <c r="L1481" s="155">
        <v>16</v>
      </c>
      <c r="M148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481" s="89" t="str">
        <f>CONCATENATE("F","$",Таблица_основная[[#This Row],[Первая строка массива]])</f>
        <v>F$1190</v>
      </c>
      <c r="O148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481" s="90">
        <v>1190</v>
      </c>
      <c r="Q1481" s="90">
        <f>Таблица_основная[[#This Row],[Первая строка массива]]+43</f>
        <v>1233</v>
      </c>
    </row>
    <row r="1482" spans="1:17" ht="15.75" x14ac:dyDescent="0.25">
      <c r="A1482" s="90">
        <v>963</v>
      </c>
      <c r="B1482" s="90">
        <v>1481</v>
      </c>
      <c r="C1482" s="53" t="s">
        <v>38</v>
      </c>
      <c r="D1482" s="54" t="s">
        <v>83</v>
      </c>
      <c r="E1482" s="55">
        <v>44927</v>
      </c>
      <c r="F1482" s="92">
        <v>0</v>
      </c>
      <c r="G1482" s="96">
        <v>6</v>
      </c>
      <c r="H1482" s="63" t="s">
        <v>98</v>
      </c>
      <c r="I1482" s="92">
        <v>1.1000000000000001</v>
      </c>
      <c r="J1482" s="63" t="s">
        <v>104</v>
      </c>
      <c r="K1482" s="67">
        <v>32.1</v>
      </c>
      <c r="L1482" s="155">
        <v>16</v>
      </c>
      <c r="M148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482" s="89" t="str">
        <f>CONCATENATE("F","$",Таблица_основная[[#This Row],[Первая строка массива]])</f>
        <v>F$926</v>
      </c>
      <c r="O148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482" s="90">
        <v>926</v>
      </c>
      <c r="Q1482" s="90">
        <f>Таблица_основная[[#This Row],[Первая строка массива]]+43</f>
        <v>969</v>
      </c>
    </row>
    <row r="1483" spans="1:17" ht="15.75" x14ac:dyDescent="0.25">
      <c r="A1483" s="90">
        <v>1051</v>
      </c>
      <c r="B1483" s="90">
        <v>1482</v>
      </c>
      <c r="C1483" s="53" t="s">
        <v>38</v>
      </c>
      <c r="D1483" s="54" t="s">
        <v>163</v>
      </c>
      <c r="E1483" s="55">
        <v>44927</v>
      </c>
      <c r="F1483" s="94">
        <v>100</v>
      </c>
      <c r="G1483" s="96">
        <v>1</v>
      </c>
      <c r="H1483" s="63" t="s">
        <v>98</v>
      </c>
      <c r="I1483" s="94">
        <v>99.5</v>
      </c>
      <c r="J1483" s="63" t="s">
        <v>104</v>
      </c>
      <c r="K1483" s="67" t="s">
        <v>178</v>
      </c>
      <c r="L1483" s="155">
        <v>16</v>
      </c>
      <c r="M148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483" s="89" t="str">
        <f>CONCATENATE("F","$",Таблица_основная[[#This Row],[Первая строка массива]])</f>
        <v>F$1014</v>
      </c>
      <c r="O148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483" s="90">
        <v>1014</v>
      </c>
      <c r="Q1483" s="90">
        <f>Таблица_основная[[#This Row],[Первая строка массива]]+43</f>
        <v>1057</v>
      </c>
    </row>
    <row r="1484" spans="1:17" ht="15.75" x14ac:dyDescent="0.25">
      <c r="A1484" s="90">
        <v>260</v>
      </c>
      <c r="B1484" s="90">
        <v>1483</v>
      </c>
      <c r="C1484" s="53" t="s">
        <v>39</v>
      </c>
      <c r="D1484" s="54" t="s">
        <v>155</v>
      </c>
      <c r="E1484" s="55">
        <v>44562</v>
      </c>
      <c r="F1484" s="59">
        <v>21</v>
      </c>
      <c r="G1484" s="59">
        <v>12</v>
      </c>
      <c r="H1484" s="63" t="s">
        <v>97</v>
      </c>
      <c r="I1484" s="59">
        <v>24.3</v>
      </c>
      <c r="J1484" s="63" t="s">
        <v>103</v>
      </c>
      <c r="K1484" s="72">
        <v>235.1</v>
      </c>
      <c r="L1484" s="154">
        <v>16</v>
      </c>
      <c r="M1484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484" s="89" t="str">
        <f>CONCATENATE("F","$",Таблица_основная[[#This Row],[Первая строка массива]])</f>
        <v>F$222</v>
      </c>
      <c r="O1484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484" s="90">
        <v>222</v>
      </c>
      <c r="Q1484" s="90">
        <f>Таблица_основная[[#This Row],[Первая строка массива]]+43</f>
        <v>265</v>
      </c>
    </row>
    <row r="1485" spans="1:17" ht="15.75" x14ac:dyDescent="0.25">
      <c r="A1485" s="90">
        <v>788</v>
      </c>
      <c r="B1485" s="90">
        <v>1484</v>
      </c>
      <c r="C1485" s="53" t="s">
        <v>39</v>
      </c>
      <c r="D1485" s="54" t="s">
        <v>164</v>
      </c>
      <c r="E1485" s="55">
        <v>44562</v>
      </c>
      <c r="F1485" s="59">
        <v>119865</v>
      </c>
      <c r="G1485" s="59">
        <v>12</v>
      </c>
      <c r="H1485" s="63" t="s">
        <v>97</v>
      </c>
      <c r="I1485" s="59">
        <v>116149</v>
      </c>
      <c r="J1485" s="63" t="s">
        <v>103</v>
      </c>
      <c r="K1485" s="73">
        <v>1712442.1</v>
      </c>
      <c r="L1485" s="154">
        <v>16</v>
      </c>
      <c r="M1485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5" s="89" t="str">
        <f>CONCATENATE("F","$",Таблица_основная[[#This Row],[Первая строка массива]])</f>
        <v>F$750</v>
      </c>
      <c r="O1485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485" s="90">
        <v>750</v>
      </c>
      <c r="Q1485" s="90">
        <f>Таблица_основная[[#This Row],[Первая строка массива]]+43</f>
        <v>793</v>
      </c>
    </row>
    <row r="1486" spans="1:17" ht="15.75" x14ac:dyDescent="0.25">
      <c r="A1486" s="90">
        <v>304</v>
      </c>
      <c r="B1486" s="90">
        <v>1485</v>
      </c>
      <c r="C1486" s="53" t="s">
        <v>39</v>
      </c>
      <c r="D1486" s="54" t="s">
        <v>156</v>
      </c>
      <c r="E1486" s="55">
        <v>44562</v>
      </c>
      <c r="F1486" s="146">
        <v>0.2</v>
      </c>
      <c r="G1486" s="59">
        <v>3</v>
      </c>
      <c r="H1486" s="63" t="s">
        <v>97</v>
      </c>
      <c r="I1486" s="146">
        <v>0.2</v>
      </c>
      <c r="J1486" s="63" t="s">
        <v>103</v>
      </c>
      <c r="K1486" s="67">
        <v>2E-3</v>
      </c>
      <c r="L1486" s="155">
        <v>16</v>
      </c>
      <c r="M148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486" s="89" t="str">
        <f>CONCATENATE("F","$",Таблица_основная[[#This Row],[Первая строка массива]])</f>
        <v>F$266</v>
      </c>
      <c r="O1486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486" s="90">
        <v>266</v>
      </c>
      <c r="Q1486" s="90">
        <f>Таблица_основная[[#This Row],[Первая строка массива]]+43</f>
        <v>309</v>
      </c>
    </row>
    <row r="1487" spans="1:17" ht="15.75" x14ac:dyDescent="0.25">
      <c r="A1487" s="90">
        <v>40</v>
      </c>
      <c r="B1487" s="90">
        <v>1486</v>
      </c>
      <c r="C1487" s="53" t="s">
        <v>39</v>
      </c>
      <c r="D1487" s="54" t="s">
        <v>165</v>
      </c>
      <c r="E1487" s="55">
        <v>44562</v>
      </c>
      <c r="F1487" s="59">
        <v>101</v>
      </c>
      <c r="G1487" s="59">
        <v>13</v>
      </c>
      <c r="H1487" s="63" t="s">
        <v>97</v>
      </c>
      <c r="I1487" s="59">
        <v>154.69999999999999</v>
      </c>
      <c r="J1487" s="63" t="s">
        <v>103</v>
      </c>
      <c r="K1487" s="74">
        <v>2237.9</v>
      </c>
      <c r="L1487" s="154">
        <v>16</v>
      </c>
      <c r="M148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7" s="89" t="str">
        <f>CONCATENATE("F","$",Таблица_основная[[#This Row],[Первая строка массива]])</f>
        <v>F$2</v>
      </c>
      <c r="O1487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487" s="90">
        <v>2</v>
      </c>
      <c r="Q1487" s="90">
        <f>Таблица_основная[[#This Row],[Первая строка массива]]+43</f>
        <v>45</v>
      </c>
    </row>
    <row r="1488" spans="1:17" ht="15.75" x14ac:dyDescent="0.25">
      <c r="A1488" s="90">
        <v>832</v>
      </c>
      <c r="B1488" s="90">
        <v>1487</v>
      </c>
      <c r="C1488" s="53" t="s">
        <v>39</v>
      </c>
      <c r="D1488" s="54" t="s">
        <v>166</v>
      </c>
      <c r="E1488" s="55">
        <v>44562</v>
      </c>
      <c r="F1488" s="59">
        <v>2001</v>
      </c>
      <c r="G1488" s="59">
        <v>14</v>
      </c>
      <c r="H1488" s="63" t="s">
        <v>97</v>
      </c>
      <c r="I1488" s="59">
        <v>3901.3</v>
      </c>
      <c r="J1488" s="63" t="s">
        <v>103</v>
      </c>
      <c r="K1488" s="74">
        <v>44096.6</v>
      </c>
      <c r="L1488" s="154">
        <v>16</v>
      </c>
      <c r="M148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8" s="89" t="str">
        <f>CONCATENATE("F","$",Таблица_основная[[#This Row],[Первая строка массива]])</f>
        <v>F$794</v>
      </c>
      <c r="O1488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488" s="90">
        <v>794</v>
      </c>
      <c r="Q1488" s="90">
        <f>Таблица_основная[[#This Row],[Первая строка массива]]+43</f>
        <v>837</v>
      </c>
    </row>
    <row r="1489" spans="1:17" ht="15.75" x14ac:dyDescent="0.25">
      <c r="A1489" s="90">
        <v>84</v>
      </c>
      <c r="B1489" s="90">
        <v>1488</v>
      </c>
      <c r="C1489" s="53" t="s">
        <v>39</v>
      </c>
      <c r="D1489" s="54" t="s">
        <v>157</v>
      </c>
      <c r="E1489" s="55">
        <v>44562</v>
      </c>
      <c r="F1489" s="59">
        <v>2123</v>
      </c>
      <c r="G1489" s="59">
        <v>14</v>
      </c>
      <c r="H1489" s="63" t="s">
        <v>97</v>
      </c>
      <c r="I1489" s="59">
        <v>4080.4</v>
      </c>
      <c r="J1489" s="63" t="s">
        <v>103</v>
      </c>
      <c r="K1489" s="68">
        <v>46569.599999999999</v>
      </c>
      <c r="L1489" s="155">
        <v>16</v>
      </c>
      <c r="M14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89" s="89" t="str">
        <f>CONCATENATE("F","$",Таблица_основная[[#This Row],[Первая строка массива]])</f>
        <v>F$46</v>
      </c>
      <c r="O1489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489" s="90">
        <v>46</v>
      </c>
      <c r="Q1489" s="90">
        <f>Таблица_основная[[#This Row],[Первая строка массива]]+43</f>
        <v>89</v>
      </c>
    </row>
    <row r="1490" spans="1:17" ht="15.75" x14ac:dyDescent="0.25">
      <c r="A1490" s="90">
        <v>436</v>
      </c>
      <c r="B1490" s="90">
        <v>1489</v>
      </c>
      <c r="C1490" s="53" t="s">
        <v>39</v>
      </c>
      <c r="D1490" s="54" t="s">
        <v>71</v>
      </c>
      <c r="E1490" s="55">
        <v>44562</v>
      </c>
      <c r="F1490" s="146">
        <v>17.7</v>
      </c>
      <c r="G1490" s="59">
        <v>19</v>
      </c>
      <c r="H1490" s="63" t="s">
        <v>97</v>
      </c>
      <c r="I1490" s="146">
        <v>35.1</v>
      </c>
      <c r="J1490" s="63" t="s">
        <v>103</v>
      </c>
      <c r="K1490" s="67">
        <v>27.2</v>
      </c>
      <c r="L1490" s="155">
        <v>16</v>
      </c>
      <c r="M149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0" s="89" t="str">
        <f>CONCATENATE("F","$",Таблица_основная[[#This Row],[Первая строка массива]])</f>
        <v>F$398</v>
      </c>
      <c r="O1490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490" s="90">
        <v>398</v>
      </c>
      <c r="Q1490" s="90">
        <f>Таблица_основная[[#This Row],[Первая строка массива]]+43</f>
        <v>441</v>
      </c>
    </row>
    <row r="1491" spans="1:17" ht="15.75" x14ac:dyDescent="0.25">
      <c r="A1491" s="90">
        <v>348</v>
      </c>
      <c r="B1491" s="90">
        <v>1490</v>
      </c>
      <c r="C1491" s="53" t="s">
        <v>39</v>
      </c>
      <c r="D1491" s="54" t="s">
        <v>158</v>
      </c>
      <c r="E1491" s="55">
        <v>44562</v>
      </c>
      <c r="F1491" s="56">
        <v>183</v>
      </c>
      <c r="G1491" s="59">
        <v>19</v>
      </c>
      <c r="H1491" s="63" t="s">
        <v>97</v>
      </c>
      <c r="I1491" s="56">
        <v>225.2</v>
      </c>
      <c r="J1491" s="63" t="s">
        <v>103</v>
      </c>
      <c r="K1491" s="67">
        <v>2573.6</v>
      </c>
      <c r="L1491" s="155">
        <v>16</v>
      </c>
      <c r="M149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1" s="89" t="str">
        <f>CONCATENATE("F","$",Таблица_основная[[#This Row],[Первая строка массива]])</f>
        <v>F$310</v>
      </c>
      <c r="O1491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491" s="90">
        <v>310</v>
      </c>
      <c r="Q1491" s="90">
        <f>Таблица_основная[[#This Row],[Первая строка массива]]+43</f>
        <v>353</v>
      </c>
    </row>
    <row r="1492" spans="1:17" ht="15.75" x14ac:dyDescent="0.25">
      <c r="A1492" s="90">
        <v>172</v>
      </c>
      <c r="B1492" s="90">
        <v>1491</v>
      </c>
      <c r="C1492" s="53" t="s">
        <v>39</v>
      </c>
      <c r="D1492" s="144" t="s">
        <v>85</v>
      </c>
      <c r="E1492" s="55">
        <v>44562</v>
      </c>
      <c r="F1492" s="137">
        <v>0.56999999999999995</v>
      </c>
      <c r="G1492" s="90">
        <v>25</v>
      </c>
      <c r="H1492" s="63" t="s">
        <v>97</v>
      </c>
      <c r="I1492" s="147">
        <v>0</v>
      </c>
      <c r="J1492" s="63" t="s">
        <v>103</v>
      </c>
      <c r="K1492" s="140" t="s">
        <v>178</v>
      </c>
      <c r="L1492" s="156">
        <v>16</v>
      </c>
      <c r="M149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2" s="89" t="str">
        <f>CONCATENATE("F","$",Таблица_основная[[#This Row],[Первая строка массива]])</f>
        <v>F$134</v>
      </c>
      <c r="O1492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492" s="90">
        <v>134</v>
      </c>
      <c r="Q1492" s="90">
        <f>Таблица_основная[[#This Row],[Первая строка массива]]+43</f>
        <v>177</v>
      </c>
    </row>
    <row r="1493" spans="1:17" ht="15.75" x14ac:dyDescent="0.25">
      <c r="A1493" s="90">
        <v>568</v>
      </c>
      <c r="B1493" s="90">
        <v>1492</v>
      </c>
      <c r="C1493" s="53" t="s">
        <v>39</v>
      </c>
      <c r="D1493" s="144" t="s">
        <v>86</v>
      </c>
      <c r="E1493" s="55">
        <v>44562</v>
      </c>
      <c r="F1493" s="147">
        <v>26</v>
      </c>
      <c r="G1493" s="90">
        <v>10</v>
      </c>
      <c r="H1493" s="63" t="s">
        <v>97</v>
      </c>
      <c r="I1493" s="150">
        <v>25.4</v>
      </c>
      <c r="J1493" s="63" t="s">
        <v>103</v>
      </c>
      <c r="K1493" s="67" t="s">
        <v>178</v>
      </c>
      <c r="L1493" s="155">
        <v>16</v>
      </c>
      <c r="M14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3" s="89" t="str">
        <f>CONCATENATE("F","$",Таблица_основная[[#This Row],[Первая строка массива]])</f>
        <v>F$530</v>
      </c>
      <c r="O1493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493" s="90">
        <v>530</v>
      </c>
      <c r="Q1493" s="90">
        <f>Таблица_основная[[#This Row],[Первая строка массива]]+43</f>
        <v>573</v>
      </c>
    </row>
    <row r="1494" spans="1:17" ht="15.75" x14ac:dyDescent="0.25">
      <c r="A1494" s="90">
        <v>612</v>
      </c>
      <c r="B1494" s="90">
        <v>1493</v>
      </c>
      <c r="C1494" s="53" t="s">
        <v>39</v>
      </c>
      <c r="D1494" s="144" t="s">
        <v>159</v>
      </c>
      <c r="E1494" s="55">
        <v>44562</v>
      </c>
      <c r="F1494" s="147">
        <v>74</v>
      </c>
      <c r="G1494" s="90">
        <v>8</v>
      </c>
      <c r="H1494" s="63" t="s">
        <v>97</v>
      </c>
      <c r="I1494" s="150">
        <v>62.9</v>
      </c>
      <c r="J1494" s="63" t="s">
        <v>103</v>
      </c>
      <c r="K1494" s="67" t="s">
        <v>178</v>
      </c>
      <c r="L1494" s="155">
        <v>16</v>
      </c>
      <c r="M149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4" s="89" t="str">
        <f>CONCATENATE("F","$",Таблица_основная[[#This Row],[Первая строка массива]])</f>
        <v>F$574</v>
      </c>
      <c r="O1494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494" s="90">
        <v>574</v>
      </c>
      <c r="Q1494" s="90">
        <f>Таблица_основная[[#This Row],[Первая строка массива]]+43</f>
        <v>617</v>
      </c>
    </row>
    <row r="1495" spans="1:17" ht="15.75" x14ac:dyDescent="0.25">
      <c r="A1495" s="90">
        <v>700</v>
      </c>
      <c r="B1495" s="90">
        <v>1494</v>
      </c>
      <c r="C1495" s="53" t="s">
        <v>39</v>
      </c>
      <c r="D1495" s="144" t="s">
        <v>89</v>
      </c>
      <c r="E1495" s="55">
        <v>44562</v>
      </c>
      <c r="F1495" s="147">
        <v>28</v>
      </c>
      <c r="G1495" s="90">
        <v>12</v>
      </c>
      <c r="H1495" s="63" t="s">
        <v>97</v>
      </c>
      <c r="I1495" s="150">
        <v>32.1</v>
      </c>
      <c r="J1495" s="63" t="s">
        <v>103</v>
      </c>
      <c r="K1495" s="67">
        <v>35.9</v>
      </c>
      <c r="L1495" s="155">
        <v>16</v>
      </c>
      <c r="M149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5" s="89" t="str">
        <f>CONCATENATE("F","$",Таблица_основная[[#This Row],[Первая строка массива]])</f>
        <v>F$662</v>
      </c>
      <c r="O1495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495" s="90">
        <v>662</v>
      </c>
      <c r="Q1495" s="90">
        <f>Таблица_основная[[#This Row],[Первая строка массива]]+43</f>
        <v>705</v>
      </c>
    </row>
    <row r="1496" spans="1:17" ht="15.75" x14ac:dyDescent="0.25">
      <c r="A1496" s="90">
        <v>656</v>
      </c>
      <c r="B1496" s="90">
        <v>1495</v>
      </c>
      <c r="C1496" s="53" t="s">
        <v>39</v>
      </c>
      <c r="D1496" s="144" t="s">
        <v>90</v>
      </c>
      <c r="E1496" s="55">
        <v>44562</v>
      </c>
      <c r="F1496" s="147">
        <v>15</v>
      </c>
      <c r="G1496" s="90">
        <v>9</v>
      </c>
      <c r="H1496" s="63" t="s">
        <v>97</v>
      </c>
      <c r="I1496" s="150">
        <v>13.7</v>
      </c>
      <c r="J1496" s="63" t="s">
        <v>103</v>
      </c>
      <c r="K1496" s="67">
        <v>42.8</v>
      </c>
      <c r="L1496" s="155">
        <v>16</v>
      </c>
      <c r="M149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6" s="89" t="str">
        <f>CONCATENATE("F","$",Таблица_основная[[#This Row],[Первая строка массива]])</f>
        <v>F$618</v>
      </c>
      <c r="O1496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496" s="90">
        <v>618</v>
      </c>
      <c r="Q1496" s="90">
        <f>Таблица_основная[[#This Row],[Первая строка массива]]+43</f>
        <v>661</v>
      </c>
    </row>
    <row r="1497" spans="1:17" ht="15.75" x14ac:dyDescent="0.25">
      <c r="A1497" s="90">
        <v>744</v>
      </c>
      <c r="B1497" s="90">
        <v>1496</v>
      </c>
      <c r="C1497" s="53" t="s">
        <v>39</v>
      </c>
      <c r="D1497" s="144" t="s">
        <v>160</v>
      </c>
      <c r="E1497" s="55">
        <v>44562</v>
      </c>
      <c r="F1497" s="147">
        <v>0.3</v>
      </c>
      <c r="G1497" s="90">
        <v>6</v>
      </c>
      <c r="H1497" s="63" t="s">
        <v>97</v>
      </c>
      <c r="I1497" s="150">
        <v>0</v>
      </c>
      <c r="J1497" s="63" t="s">
        <v>103</v>
      </c>
      <c r="K1497" s="140" t="s">
        <v>178</v>
      </c>
      <c r="L1497" s="156">
        <v>16</v>
      </c>
      <c r="M14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497" s="89" t="str">
        <f>CONCATENATE("F","$",Таблица_основная[[#This Row],[Первая строка массива]])</f>
        <v>F$706</v>
      </c>
      <c r="O1497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497" s="90">
        <v>706</v>
      </c>
      <c r="Q1497" s="90">
        <f>Таблица_основная[[#This Row],[Первая строка массива]]+43</f>
        <v>749</v>
      </c>
    </row>
    <row r="1498" spans="1:17" ht="15.75" x14ac:dyDescent="0.25">
      <c r="A1498" s="90">
        <v>480</v>
      </c>
      <c r="B1498" s="90">
        <v>1497</v>
      </c>
      <c r="C1498" s="53" t="s">
        <v>39</v>
      </c>
      <c r="D1498" s="144" t="s">
        <v>161</v>
      </c>
      <c r="E1498" s="55">
        <v>44562</v>
      </c>
      <c r="F1498" s="148">
        <v>0.2</v>
      </c>
      <c r="G1498" s="90">
        <v>4</v>
      </c>
      <c r="H1498" s="63" t="s">
        <v>97</v>
      </c>
      <c r="I1498" s="150">
        <v>0.2</v>
      </c>
      <c r="J1498" s="63" t="s">
        <v>103</v>
      </c>
      <c r="K1498" s="67" t="s">
        <v>178</v>
      </c>
      <c r="L1498" s="155">
        <v>16</v>
      </c>
      <c r="M149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498" s="89" t="str">
        <f>CONCATENATE("F","$",Таблица_основная[[#This Row],[Первая строка массива]])</f>
        <v>F$442</v>
      </c>
      <c r="O1498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498" s="90">
        <v>442</v>
      </c>
      <c r="Q1498" s="90">
        <f>Таблица_основная[[#This Row],[Первая строка массива]]+43</f>
        <v>485</v>
      </c>
    </row>
    <row r="1499" spans="1:17" ht="15.75" x14ac:dyDescent="0.25">
      <c r="A1499" s="90">
        <v>524</v>
      </c>
      <c r="B1499" s="90">
        <v>1498</v>
      </c>
      <c r="C1499" s="53" t="s">
        <v>39</v>
      </c>
      <c r="D1499" s="91" t="s">
        <v>94</v>
      </c>
      <c r="E1499" s="55">
        <v>44562</v>
      </c>
      <c r="F1499" s="95">
        <v>1.2</v>
      </c>
      <c r="G1499" s="90">
        <v>6</v>
      </c>
      <c r="H1499" s="63" t="s">
        <v>97</v>
      </c>
      <c r="I1499" s="95">
        <v>0.6</v>
      </c>
      <c r="J1499" s="63" t="s">
        <v>103</v>
      </c>
      <c r="K1499" s="67">
        <v>0.2</v>
      </c>
      <c r="L1499" s="155">
        <v>16</v>
      </c>
      <c r="M149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499" s="89" t="str">
        <f>CONCATENATE("F","$",Таблица_основная[[#This Row],[Первая строка массива]])</f>
        <v>F$486</v>
      </c>
      <c r="O1499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499" s="90">
        <v>486</v>
      </c>
      <c r="Q1499" s="90">
        <f>Таблица_основная[[#This Row],[Первая строка массива]]+43</f>
        <v>529</v>
      </c>
    </row>
    <row r="1500" spans="1:17" ht="15.75" x14ac:dyDescent="0.25">
      <c r="A1500" s="90">
        <v>392</v>
      </c>
      <c r="B1500" s="90">
        <v>1499</v>
      </c>
      <c r="C1500" s="53" t="s">
        <v>39</v>
      </c>
      <c r="D1500" s="59" t="s">
        <v>162</v>
      </c>
      <c r="E1500" s="55">
        <v>44562</v>
      </c>
      <c r="F1500" s="146">
        <v>1.5</v>
      </c>
      <c r="G1500" s="59">
        <v>14</v>
      </c>
      <c r="H1500" s="63" t="s">
        <v>97</v>
      </c>
      <c r="I1500" s="59">
        <v>1.9</v>
      </c>
      <c r="J1500" s="63" t="s">
        <v>103</v>
      </c>
      <c r="K1500" s="67">
        <v>1.5</v>
      </c>
      <c r="L1500" s="155">
        <v>16</v>
      </c>
      <c r="M150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0" s="89" t="str">
        <f>CONCATENATE("F","$",Таблица_основная[[#This Row],[Первая строка массива]])</f>
        <v>F$354</v>
      </c>
      <c r="O1500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500" s="90">
        <v>354</v>
      </c>
      <c r="Q1500" s="90">
        <f>Таблица_основная[[#This Row],[Первая строка массива]]+43</f>
        <v>397</v>
      </c>
    </row>
    <row r="1501" spans="1:17" ht="15.75" x14ac:dyDescent="0.25">
      <c r="A1501" s="90">
        <v>128</v>
      </c>
      <c r="B1501" s="90">
        <v>1500</v>
      </c>
      <c r="C1501" s="53" t="s">
        <v>39</v>
      </c>
      <c r="D1501" s="59" t="s">
        <v>83</v>
      </c>
      <c r="E1501" s="55">
        <v>44562</v>
      </c>
      <c r="F1501" s="92">
        <v>1</v>
      </c>
      <c r="G1501" s="96">
        <v>5</v>
      </c>
      <c r="H1501" s="63" t="s">
        <v>97</v>
      </c>
      <c r="I1501" s="92">
        <v>1.1000000000000001</v>
      </c>
      <c r="J1501" s="63" t="s">
        <v>103</v>
      </c>
      <c r="K1501" s="67">
        <v>30.3</v>
      </c>
      <c r="L1501" s="155">
        <v>16</v>
      </c>
      <c r="M150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1" s="89" t="str">
        <f>CONCATENATE("F","$",Таблица_основная[[#This Row],[Первая строка массива]])</f>
        <v>F$90</v>
      </c>
      <c r="O1501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501" s="90">
        <v>90</v>
      </c>
      <c r="Q1501" s="90">
        <f>Таблица_основная[[#This Row],[Первая строка массива]]+43</f>
        <v>133</v>
      </c>
    </row>
    <row r="1502" spans="1:17" ht="15.75" x14ac:dyDescent="0.25">
      <c r="A1502" s="90">
        <v>216</v>
      </c>
      <c r="B1502" s="90">
        <v>1501</v>
      </c>
      <c r="C1502" s="53" t="s">
        <v>39</v>
      </c>
      <c r="D1502" s="59" t="s">
        <v>163</v>
      </c>
      <c r="E1502" s="55">
        <v>44562</v>
      </c>
      <c r="F1502" s="94">
        <v>100</v>
      </c>
      <c r="G1502" s="96">
        <v>1</v>
      </c>
      <c r="H1502" s="63" t="s">
        <v>97</v>
      </c>
      <c r="I1502" s="94">
        <v>99.2</v>
      </c>
      <c r="J1502" s="63" t="s">
        <v>103</v>
      </c>
      <c r="K1502" s="67" t="s">
        <v>178</v>
      </c>
      <c r="L1502" s="155">
        <v>16</v>
      </c>
      <c r="M150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502" s="89" t="str">
        <f>CONCATENATE("F","$",Таблица_основная[[#This Row],[Первая строка массива]])</f>
        <v>F$178</v>
      </c>
      <c r="O1502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502" s="90">
        <v>178</v>
      </c>
      <c r="Q1502" s="90">
        <f>Таблица_основная[[#This Row],[Первая строка массива]]+43</f>
        <v>221</v>
      </c>
    </row>
    <row r="1503" spans="1:17" ht="15.75" x14ac:dyDescent="0.25">
      <c r="A1503" s="90">
        <v>1096</v>
      </c>
      <c r="B1503" s="90">
        <v>1502</v>
      </c>
      <c r="C1503" s="53" t="s">
        <v>39</v>
      </c>
      <c r="D1503" s="59" t="s">
        <v>155</v>
      </c>
      <c r="E1503" s="55">
        <v>44927</v>
      </c>
      <c r="F1503" s="59">
        <v>21</v>
      </c>
      <c r="G1503" s="59">
        <v>11</v>
      </c>
      <c r="H1503" s="63" t="s">
        <v>98</v>
      </c>
      <c r="I1503" s="59">
        <v>24</v>
      </c>
      <c r="J1503" s="63" t="s">
        <v>104</v>
      </c>
      <c r="K1503" s="69">
        <v>209.5</v>
      </c>
      <c r="L1503" s="154">
        <v>15</v>
      </c>
      <c r="M1503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3" s="89" t="str">
        <f>CONCATENATE("F","$",Таблица_основная[[#This Row],[Первая строка массива]])</f>
        <v>F$1058</v>
      </c>
      <c r="O1503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503" s="90">
        <v>1058</v>
      </c>
      <c r="Q1503" s="90">
        <f>Таблица_основная[[#This Row],[Первая строка массива]]+43</f>
        <v>1101</v>
      </c>
    </row>
    <row r="1504" spans="1:17" ht="15.75" x14ac:dyDescent="0.25">
      <c r="A1504" s="90">
        <v>1624</v>
      </c>
      <c r="B1504" s="90">
        <v>1503</v>
      </c>
      <c r="C1504" s="53" t="s">
        <v>39</v>
      </c>
      <c r="D1504" s="59" t="s">
        <v>164</v>
      </c>
      <c r="E1504" s="55">
        <v>44927</v>
      </c>
      <c r="F1504" s="59">
        <v>110619</v>
      </c>
      <c r="G1504" s="59">
        <v>15</v>
      </c>
      <c r="H1504" s="63" t="s">
        <v>98</v>
      </c>
      <c r="I1504" s="59">
        <v>131655.9</v>
      </c>
      <c r="J1504" s="63" t="s">
        <v>104</v>
      </c>
      <c r="K1504" s="71">
        <v>1645476.7</v>
      </c>
      <c r="L1504" s="155">
        <v>15</v>
      </c>
      <c r="M1504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4" s="89" t="str">
        <f>CONCATENATE("F","$",Таблица_основная[[#This Row],[Первая строка массива]])</f>
        <v>F$1586</v>
      </c>
      <c r="O1504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504" s="90">
        <v>1586</v>
      </c>
      <c r="Q1504" s="90">
        <f>Таблица_основная[[#This Row],[Первая строка массива]]+43</f>
        <v>1629</v>
      </c>
    </row>
    <row r="1505" spans="1:17" ht="15.75" x14ac:dyDescent="0.25">
      <c r="A1505" s="90">
        <v>1140</v>
      </c>
      <c r="B1505" s="90">
        <v>1504</v>
      </c>
      <c r="C1505" s="53" t="s">
        <v>39</v>
      </c>
      <c r="D1505" s="59" t="s">
        <v>156</v>
      </c>
      <c r="E1505" s="55">
        <v>44927</v>
      </c>
      <c r="F1505" s="146">
        <v>0.2</v>
      </c>
      <c r="G1505" s="59">
        <v>3</v>
      </c>
      <c r="H1505" s="63" t="s">
        <v>98</v>
      </c>
      <c r="I1505" s="146">
        <v>0.2</v>
      </c>
      <c r="J1505" s="63" t="s">
        <v>104</v>
      </c>
      <c r="K1505" s="66">
        <v>1E-3</v>
      </c>
      <c r="L1505" s="154">
        <v>15</v>
      </c>
      <c r="M1505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505" s="89" t="str">
        <f>CONCATENATE("F","$",Таблица_основная[[#This Row],[Первая строка массива]])</f>
        <v>F$1102</v>
      </c>
      <c r="O1505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505" s="90">
        <v>1102</v>
      </c>
      <c r="Q1505" s="90">
        <f>Таблица_основная[[#This Row],[Первая строка массива]]+43</f>
        <v>1145</v>
      </c>
    </row>
    <row r="1506" spans="1:17" ht="15.75" x14ac:dyDescent="0.25">
      <c r="A1506" s="90">
        <v>876</v>
      </c>
      <c r="B1506" s="90">
        <v>1505</v>
      </c>
      <c r="C1506" s="53" t="s">
        <v>39</v>
      </c>
      <c r="D1506" s="59" t="s">
        <v>165</v>
      </c>
      <c r="E1506" s="55">
        <v>44927</v>
      </c>
      <c r="F1506" s="59">
        <v>91</v>
      </c>
      <c r="G1506" s="59">
        <v>14</v>
      </c>
      <c r="H1506" s="63" t="s">
        <v>98</v>
      </c>
      <c r="I1506" s="59">
        <v>147.19999999999999</v>
      </c>
      <c r="J1506" s="63" t="s">
        <v>104</v>
      </c>
      <c r="K1506" s="70">
        <v>2015</v>
      </c>
      <c r="L1506" s="154">
        <v>15</v>
      </c>
      <c r="M150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6" s="89" t="str">
        <f>CONCATENATE("F","$",Таблица_основная[[#This Row],[Первая строка массива]])</f>
        <v>F$838</v>
      </c>
      <c r="O1506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506" s="90">
        <v>838</v>
      </c>
      <c r="Q1506" s="90">
        <f>Таблица_основная[[#This Row],[Первая строка массива]]+43</f>
        <v>881</v>
      </c>
    </row>
    <row r="1507" spans="1:17" ht="15.75" x14ac:dyDescent="0.25">
      <c r="A1507" s="90">
        <v>1668</v>
      </c>
      <c r="B1507" s="90">
        <v>1506</v>
      </c>
      <c r="C1507" s="53" t="s">
        <v>39</v>
      </c>
      <c r="D1507" s="59" t="s">
        <v>166</v>
      </c>
      <c r="E1507" s="55">
        <v>44927</v>
      </c>
      <c r="F1507" s="59">
        <v>2120</v>
      </c>
      <c r="G1507" s="59">
        <v>14</v>
      </c>
      <c r="H1507" s="63" t="s">
        <v>98</v>
      </c>
      <c r="I1507" s="59">
        <v>4235.8999999999996</v>
      </c>
      <c r="J1507" s="63" t="s">
        <v>104</v>
      </c>
      <c r="K1507" s="70">
        <v>45809.4</v>
      </c>
      <c r="L1507" s="154">
        <v>15</v>
      </c>
      <c r="M1507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7" s="89" t="str">
        <f>CONCATENATE("F","$",Таблица_основная[[#This Row],[Первая строка массива]])</f>
        <v>F$1630</v>
      </c>
      <c r="O1507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507" s="90">
        <v>1630</v>
      </c>
      <c r="Q1507" s="90">
        <f>Таблица_основная[[#This Row],[Первая строка массива]]+43</f>
        <v>1673</v>
      </c>
    </row>
    <row r="1508" spans="1:17" ht="15.75" x14ac:dyDescent="0.25">
      <c r="A1508" s="90">
        <v>920</v>
      </c>
      <c r="B1508" s="90">
        <v>1507</v>
      </c>
      <c r="C1508" s="53" t="s">
        <v>39</v>
      </c>
      <c r="D1508" s="59" t="s">
        <v>157</v>
      </c>
      <c r="E1508" s="55">
        <v>44927</v>
      </c>
      <c r="F1508" s="59">
        <v>2232</v>
      </c>
      <c r="G1508" s="59">
        <v>14</v>
      </c>
      <c r="H1508" s="63" t="s">
        <v>98</v>
      </c>
      <c r="I1508" s="59">
        <v>4407.1000000000004</v>
      </c>
      <c r="J1508" s="63" t="s">
        <v>104</v>
      </c>
      <c r="K1508" s="67">
        <v>48033.8</v>
      </c>
      <c r="L1508" s="155">
        <v>15</v>
      </c>
      <c r="M15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8" s="89" t="str">
        <f>CONCATENATE("F","$",Таблица_основная[[#This Row],[Первая строка массива]])</f>
        <v>F$882</v>
      </c>
      <c r="O1508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508" s="90">
        <v>882</v>
      </c>
      <c r="Q1508" s="90">
        <f>Таблица_основная[[#This Row],[Первая строка массива]]+43</f>
        <v>925</v>
      </c>
    </row>
    <row r="1509" spans="1:17" ht="15.75" x14ac:dyDescent="0.25">
      <c r="A1509" s="90">
        <v>1272</v>
      </c>
      <c r="B1509" s="90">
        <v>1508</v>
      </c>
      <c r="C1509" s="53" t="s">
        <v>39</v>
      </c>
      <c r="D1509" s="54" t="s">
        <v>71</v>
      </c>
      <c r="E1509" s="55">
        <v>44927</v>
      </c>
      <c r="F1509" s="146">
        <v>20.2</v>
      </c>
      <c r="G1509" s="59">
        <v>14</v>
      </c>
      <c r="H1509" s="63" t="s">
        <v>98</v>
      </c>
      <c r="I1509" s="146">
        <v>33.5</v>
      </c>
      <c r="J1509" s="63" t="s">
        <v>104</v>
      </c>
      <c r="K1509" s="67">
        <v>29.2</v>
      </c>
      <c r="L1509" s="155">
        <v>15</v>
      </c>
      <c r="M15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09" s="89" t="str">
        <f>CONCATENATE("F","$",Таблица_основная[[#This Row],[Первая строка массива]])</f>
        <v>F$1234</v>
      </c>
      <c r="O1509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509" s="90">
        <v>1234</v>
      </c>
      <c r="Q1509" s="90">
        <f>Таблица_основная[[#This Row],[Первая строка массива]]+43</f>
        <v>1277</v>
      </c>
    </row>
    <row r="1510" spans="1:17" ht="15.75" x14ac:dyDescent="0.25">
      <c r="A1510" s="90">
        <v>1184</v>
      </c>
      <c r="B1510" s="90">
        <v>1509</v>
      </c>
      <c r="C1510" s="53" t="s">
        <v>39</v>
      </c>
      <c r="D1510" s="54" t="s">
        <v>158</v>
      </c>
      <c r="E1510" s="55">
        <v>44927</v>
      </c>
      <c r="F1510" s="59">
        <v>164</v>
      </c>
      <c r="G1510" s="59">
        <v>14</v>
      </c>
      <c r="H1510" s="63" t="s">
        <v>98</v>
      </c>
      <c r="I1510" s="59">
        <v>183.4</v>
      </c>
      <c r="J1510" s="63" t="s">
        <v>104</v>
      </c>
      <c r="K1510" s="67">
        <v>2563.9</v>
      </c>
      <c r="L1510" s="155">
        <v>15</v>
      </c>
      <c r="M151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0" s="89" t="str">
        <f>CONCATENATE("F","$",Таблица_основная[[#This Row],[Первая строка массива]])</f>
        <v>F$1146</v>
      </c>
      <c r="O1510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510" s="90">
        <v>1146</v>
      </c>
      <c r="Q1510" s="90">
        <f>Таблица_основная[[#This Row],[Первая строка массива]]+43</f>
        <v>1189</v>
      </c>
    </row>
    <row r="1511" spans="1:17" ht="15.75" x14ac:dyDescent="0.25">
      <c r="A1511" s="90">
        <v>1008</v>
      </c>
      <c r="B1511" s="90">
        <v>1510</v>
      </c>
      <c r="C1511" s="53" t="s">
        <v>39</v>
      </c>
      <c r="D1511" s="144" t="s">
        <v>85</v>
      </c>
      <c r="E1511" s="55">
        <v>44927</v>
      </c>
      <c r="F1511" s="93">
        <v>0.5</v>
      </c>
      <c r="G1511" s="90">
        <v>23</v>
      </c>
      <c r="H1511" s="63" t="s">
        <v>98</v>
      </c>
      <c r="I1511" s="137">
        <v>0</v>
      </c>
      <c r="J1511" s="63" t="s">
        <v>104</v>
      </c>
      <c r="K1511" s="140" t="s">
        <v>178</v>
      </c>
      <c r="L1511" s="156">
        <v>15</v>
      </c>
      <c r="M151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1" s="89" t="str">
        <f>CONCATENATE("F","$",Таблица_основная[[#This Row],[Первая строка массива]])</f>
        <v>F$970</v>
      </c>
      <c r="O1511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511" s="90">
        <v>970</v>
      </c>
      <c r="Q1511" s="90">
        <f>Таблица_основная[[#This Row],[Первая строка массива]]+43</f>
        <v>1013</v>
      </c>
    </row>
    <row r="1512" spans="1:17" ht="15.75" x14ac:dyDescent="0.25">
      <c r="A1512" s="90">
        <v>1404</v>
      </c>
      <c r="B1512" s="90">
        <v>1511</v>
      </c>
      <c r="C1512" s="53" t="s">
        <v>39</v>
      </c>
      <c r="D1512" s="144" t="s">
        <v>86</v>
      </c>
      <c r="E1512" s="55">
        <v>44927</v>
      </c>
      <c r="F1512" s="93">
        <v>29</v>
      </c>
      <c r="G1512" s="90">
        <v>9</v>
      </c>
      <c r="H1512" s="63" t="s">
        <v>98</v>
      </c>
      <c r="I1512" s="93">
        <v>28.3</v>
      </c>
      <c r="J1512" s="63" t="s">
        <v>104</v>
      </c>
      <c r="K1512" s="67" t="s">
        <v>178</v>
      </c>
      <c r="L1512" s="155">
        <v>15</v>
      </c>
      <c r="M151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2" s="89" t="str">
        <f>CONCATENATE("F","$",Таблица_основная[[#This Row],[Первая строка массива]])</f>
        <v>F$1366</v>
      </c>
      <c r="O1512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512" s="90">
        <v>1366</v>
      </c>
      <c r="Q1512" s="90">
        <f>Таблица_основная[[#This Row],[Первая строка массива]]+43</f>
        <v>1409</v>
      </c>
    </row>
    <row r="1513" spans="1:17" ht="15.75" x14ac:dyDescent="0.25">
      <c r="A1513" s="90">
        <v>1448</v>
      </c>
      <c r="B1513" s="90">
        <v>1512</v>
      </c>
      <c r="C1513" s="53" t="s">
        <v>39</v>
      </c>
      <c r="D1513" s="144" t="s">
        <v>159</v>
      </c>
      <c r="E1513" s="55">
        <v>44927</v>
      </c>
      <c r="F1513" s="58">
        <v>29</v>
      </c>
      <c r="G1513" s="90">
        <v>9</v>
      </c>
      <c r="H1513" s="63" t="s">
        <v>98</v>
      </c>
      <c r="I1513" s="58">
        <v>39.1</v>
      </c>
      <c r="J1513" s="63" t="s">
        <v>104</v>
      </c>
      <c r="K1513" s="67" t="s">
        <v>178</v>
      </c>
      <c r="L1513" s="155">
        <v>15</v>
      </c>
      <c r="M15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3" s="89" t="str">
        <f>CONCATENATE("F","$",Таблица_основная[[#This Row],[Первая строка массива]])</f>
        <v>F$1410</v>
      </c>
      <c r="O1513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513" s="90">
        <v>1410</v>
      </c>
      <c r="Q1513" s="90">
        <f>Таблица_основная[[#This Row],[Первая строка массива]]+43</f>
        <v>1453</v>
      </c>
    </row>
    <row r="1514" spans="1:17" ht="15.75" x14ac:dyDescent="0.25">
      <c r="A1514" s="90">
        <v>1536</v>
      </c>
      <c r="B1514" s="90">
        <v>1513</v>
      </c>
      <c r="C1514" s="53" t="s">
        <v>39</v>
      </c>
      <c r="D1514" s="144" t="s">
        <v>89</v>
      </c>
      <c r="E1514" s="55">
        <v>44927</v>
      </c>
      <c r="F1514" s="93">
        <v>31</v>
      </c>
      <c r="G1514" s="90">
        <v>21</v>
      </c>
      <c r="H1514" s="63" t="s">
        <v>98</v>
      </c>
      <c r="I1514" s="93">
        <v>43.2</v>
      </c>
      <c r="J1514" s="63" t="s">
        <v>104</v>
      </c>
      <c r="K1514" s="67">
        <v>39.299999999999997</v>
      </c>
      <c r="L1514" s="155">
        <v>15</v>
      </c>
      <c r="M151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514" s="89" t="str">
        <f>CONCATENATE("F","$",Таблица_основная[[#This Row],[Первая строка массива]])</f>
        <v>F$1498</v>
      </c>
      <c r="O1514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514" s="90">
        <v>1498</v>
      </c>
      <c r="Q1514" s="90">
        <f>Таблица_основная[[#This Row],[Первая строка массива]]+43</f>
        <v>1541</v>
      </c>
    </row>
    <row r="1515" spans="1:17" ht="15.75" x14ac:dyDescent="0.25">
      <c r="A1515" s="90">
        <v>1492</v>
      </c>
      <c r="B1515" s="90">
        <v>1514</v>
      </c>
      <c r="C1515" s="53" t="s">
        <v>39</v>
      </c>
      <c r="D1515" s="144" t="s">
        <v>90</v>
      </c>
      <c r="E1515" s="55">
        <v>44927</v>
      </c>
      <c r="F1515" s="93">
        <v>1</v>
      </c>
      <c r="G1515" s="90">
        <v>7</v>
      </c>
      <c r="H1515" s="63" t="s">
        <v>98</v>
      </c>
      <c r="I1515" s="93">
        <v>2.2000000000000002</v>
      </c>
      <c r="J1515" s="63" t="s">
        <v>104</v>
      </c>
      <c r="K1515" s="67">
        <v>31.5</v>
      </c>
      <c r="L1515" s="155">
        <v>15</v>
      </c>
      <c r="M151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5" s="89" t="str">
        <f>CONCATENATE("F","$",Таблица_основная[[#This Row],[Первая строка массива]])</f>
        <v>F$1454</v>
      </c>
      <c r="O1515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515" s="90">
        <v>1454</v>
      </c>
      <c r="Q1515" s="90">
        <f>Таблица_основная[[#This Row],[Первая строка массива]]+43</f>
        <v>1497</v>
      </c>
    </row>
    <row r="1516" spans="1:17" ht="15.75" x14ac:dyDescent="0.25">
      <c r="A1516" s="90">
        <v>1580</v>
      </c>
      <c r="B1516" s="90">
        <v>1515</v>
      </c>
      <c r="C1516" s="53" t="s">
        <v>39</v>
      </c>
      <c r="D1516" s="144" t="s">
        <v>160</v>
      </c>
      <c r="E1516" s="55">
        <v>44927</v>
      </c>
      <c r="F1516" s="93">
        <v>0.4</v>
      </c>
      <c r="G1516" s="90">
        <v>6</v>
      </c>
      <c r="H1516" s="63" t="s">
        <v>98</v>
      </c>
      <c r="I1516" s="93">
        <v>0</v>
      </c>
      <c r="J1516" s="63" t="s">
        <v>104</v>
      </c>
      <c r="K1516" s="140" t="s">
        <v>178</v>
      </c>
      <c r="L1516" s="156">
        <v>15</v>
      </c>
      <c r="M15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516" s="89" t="str">
        <f>CONCATENATE("F","$",Таблица_основная[[#This Row],[Первая строка массива]])</f>
        <v>F$1542</v>
      </c>
      <c r="O1516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516" s="90">
        <v>1542</v>
      </c>
      <c r="Q1516" s="90">
        <f>Таблица_основная[[#This Row],[Первая строка массива]]+43</f>
        <v>1585</v>
      </c>
    </row>
    <row r="1517" spans="1:17" ht="15.75" x14ac:dyDescent="0.25">
      <c r="A1517" s="90">
        <v>1316</v>
      </c>
      <c r="B1517" s="90">
        <v>1516</v>
      </c>
      <c r="C1517" s="53" t="s">
        <v>39</v>
      </c>
      <c r="D1517" s="144" t="s">
        <v>161</v>
      </c>
      <c r="E1517" s="55">
        <v>44927</v>
      </c>
      <c r="F1517" s="95">
        <v>0.3</v>
      </c>
      <c r="G1517" s="90">
        <v>3</v>
      </c>
      <c r="H1517" s="63" t="s">
        <v>98</v>
      </c>
      <c r="I1517" s="95">
        <v>0.2</v>
      </c>
      <c r="J1517" s="63" t="s">
        <v>104</v>
      </c>
      <c r="K1517" s="67" t="s">
        <v>178</v>
      </c>
      <c r="L1517" s="155">
        <v>15</v>
      </c>
      <c r="M151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7" s="89" t="str">
        <f>CONCATENATE("F","$",Таблица_основная[[#This Row],[Первая строка массива]])</f>
        <v>F$1278</v>
      </c>
      <c r="O1517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517" s="90">
        <v>1278</v>
      </c>
      <c r="Q1517" s="90">
        <f>Таблица_основная[[#This Row],[Первая строка массива]]+43</f>
        <v>1321</v>
      </c>
    </row>
    <row r="1518" spans="1:17" ht="15.75" x14ac:dyDescent="0.25">
      <c r="A1518" s="90">
        <v>1360</v>
      </c>
      <c r="B1518" s="90">
        <v>1517</v>
      </c>
      <c r="C1518" s="53" t="s">
        <v>39</v>
      </c>
      <c r="D1518" s="144" t="s">
        <v>94</v>
      </c>
      <c r="E1518" s="55">
        <v>44927</v>
      </c>
      <c r="F1518" s="95">
        <v>0.3</v>
      </c>
      <c r="G1518" s="90">
        <v>4</v>
      </c>
      <c r="H1518" s="63" t="s">
        <v>98</v>
      </c>
      <c r="I1518" s="95">
        <v>0.5</v>
      </c>
      <c r="J1518" s="63" t="s">
        <v>104</v>
      </c>
      <c r="K1518" s="67">
        <v>0.2</v>
      </c>
      <c r="L1518" s="155">
        <v>15</v>
      </c>
      <c r="M151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518" s="89" t="str">
        <f>CONCATENATE("F","$",Таблица_основная[[#This Row],[Первая строка массива]])</f>
        <v>F$1322</v>
      </c>
      <c r="O1518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18" s="90">
        <v>1322</v>
      </c>
      <c r="Q1518" s="90">
        <f>Таблица_основная[[#This Row],[Первая строка массива]]+43</f>
        <v>1365</v>
      </c>
    </row>
    <row r="1519" spans="1:17" ht="15.75" x14ac:dyDescent="0.25">
      <c r="A1519" s="90">
        <v>1228</v>
      </c>
      <c r="B1519" s="90">
        <v>1518</v>
      </c>
      <c r="C1519" s="53" t="s">
        <v>39</v>
      </c>
      <c r="D1519" s="54" t="s">
        <v>162</v>
      </c>
      <c r="E1519" s="55">
        <v>44927</v>
      </c>
      <c r="F1519" s="59">
        <v>1.5</v>
      </c>
      <c r="G1519" s="59">
        <v>7</v>
      </c>
      <c r="H1519" s="63" t="s">
        <v>98</v>
      </c>
      <c r="I1519" s="59">
        <v>1.4</v>
      </c>
      <c r="J1519" s="63" t="s">
        <v>104</v>
      </c>
      <c r="K1519" s="67">
        <v>1.6</v>
      </c>
      <c r="L1519" s="155">
        <v>15</v>
      </c>
      <c r="M151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19" s="89" t="str">
        <f>CONCATENATE("F","$",Таблица_основная[[#This Row],[Первая строка массива]])</f>
        <v>F$1190</v>
      </c>
      <c r="O1519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19" s="90">
        <v>1190</v>
      </c>
      <c r="Q1519" s="90">
        <f>Таблица_основная[[#This Row],[Первая строка массива]]+43</f>
        <v>1233</v>
      </c>
    </row>
    <row r="1520" spans="1:17" ht="15.75" x14ac:dyDescent="0.25">
      <c r="A1520" s="90">
        <v>964</v>
      </c>
      <c r="B1520" s="90">
        <v>1519</v>
      </c>
      <c r="C1520" s="53" t="s">
        <v>39</v>
      </c>
      <c r="D1520" s="54" t="s">
        <v>83</v>
      </c>
      <c r="E1520" s="55">
        <v>44927</v>
      </c>
      <c r="F1520" s="92">
        <v>1</v>
      </c>
      <c r="G1520" s="96">
        <v>5</v>
      </c>
      <c r="H1520" s="63" t="s">
        <v>98</v>
      </c>
      <c r="I1520" s="92">
        <v>1.1000000000000001</v>
      </c>
      <c r="J1520" s="63" t="s">
        <v>104</v>
      </c>
      <c r="K1520" s="67">
        <v>32.1</v>
      </c>
      <c r="L1520" s="155">
        <v>15</v>
      </c>
      <c r="M152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520" s="89" t="str">
        <f>CONCATENATE("F","$",Таблица_основная[[#This Row],[Первая строка массива]])</f>
        <v>F$926</v>
      </c>
      <c r="O1520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20" s="90">
        <v>926</v>
      </c>
      <c r="Q1520" s="90">
        <f>Таблица_основная[[#This Row],[Первая строка массива]]+43</f>
        <v>969</v>
      </c>
    </row>
    <row r="1521" spans="1:17" ht="15.75" x14ac:dyDescent="0.25">
      <c r="A1521" s="90">
        <v>1052</v>
      </c>
      <c r="B1521" s="90">
        <v>1520</v>
      </c>
      <c r="C1521" s="53" t="s">
        <v>39</v>
      </c>
      <c r="D1521" s="54" t="s">
        <v>163</v>
      </c>
      <c r="E1521" s="55">
        <v>44927</v>
      </c>
      <c r="F1521" s="94">
        <v>100</v>
      </c>
      <c r="G1521" s="96">
        <v>1</v>
      </c>
      <c r="H1521" s="63" t="s">
        <v>98</v>
      </c>
      <c r="I1521" s="94">
        <v>99.5</v>
      </c>
      <c r="J1521" s="63" t="s">
        <v>104</v>
      </c>
      <c r="K1521" s="67" t="s">
        <v>178</v>
      </c>
      <c r="L1521" s="155">
        <v>15</v>
      </c>
      <c r="M152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21" s="89" t="str">
        <f>CONCATENATE("F","$",Таблица_основная[[#This Row],[Первая строка массива]])</f>
        <v>F$1014</v>
      </c>
      <c r="O1521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21" s="90">
        <v>1014</v>
      </c>
      <c r="Q1521" s="90">
        <f>Таблица_основная[[#This Row],[Первая строка массива]]+43</f>
        <v>1057</v>
      </c>
    </row>
    <row r="1522" spans="1:17" ht="15.75" x14ac:dyDescent="0.25">
      <c r="A1522" s="90">
        <v>261</v>
      </c>
      <c r="B1522" s="90">
        <v>1521</v>
      </c>
      <c r="C1522" s="53" t="s">
        <v>40</v>
      </c>
      <c r="D1522" s="54" t="s">
        <v>155</v>
      </c>
      <c r="E1522" s="55">
        <v>44562</v>
      </c>
      <c r="F1522" s="56">
        <v>30</v>
      </c>
      <c r="G1522" s="59">
        <v>5</v>
      </c>
      <c r="H1522" s="63" t="s">
        <v>97</v>
      </c>
      <c r="I1522" s="56">
        <v>24.3</v>
      </c>
      <c r="J1522" s="63" t="s">
        <v>103</v>
      </c>
      <c r="K1522" s="72">
        <v>235.1</v>
      </c>
      <c r="L1522" s="154">
        <v>5</v>
      </c>
      <c r="M1522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2" s="89" t="str">
        <f>CONCATENATE("F","$",Таблица_основная[[#This Row],[Первая строка массива]])</f>
        <v>F$222</v>
      </c>
      <c r="O1522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22" s="90">
        <v>222</v>
      </c>
      <c r="Q1522" s="90">
        <f>Таблица_основная[[#This Row],[Первая строка массива]]+43</f>
        <v>265</v>
      </c>
    </row>
    <row r="1523" spans="1:17" ht="15.75" x14ac:dyDescent="0.25">
      <c r="A1523" s="90">
        <v>789</v>
      </c>
      <c r="B1523" s="90">
        <v>1522</v>
      </c>
      <c r="C1523" s="53" t="s">
        <v>40</v>
      </c>
      <c r="D1523" s="54" t="s">
        <v>164</v>
      </c>
      <c r="E1523" s="55">
        <v>44562</v>
      </c>
      <c r="F1523" s="56">
        <v>125259</v>
      </c>
      <c r="G1523" s="59">
        <v>10</v>
      </c>
      <c r="H1523" s="63" t="s">
        <v>97</v>
      </c>
      <c r="I1523" s="56">
        <v>116149</v>
      </c>
      <c r="J1523" s="63" t="s">
        <v>103</v>
      </c>
      <c r="K1523" s="73">
        <v>1712442.1</v>
      </c>
      <c r="L1523" s="154">
        <v>5</v>
      </c>
      <c r="M1523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3" s="89" t="str">
        <f>CONCATENATE("F","$",Таблица_основная[[#This Row],[Первая строка массива]])</f>
        <v>F$750</v>
      </c>
      <c r="O1523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23" s="90">
        <v>750</v>
      </c>
      <c r="Q1523" s="90">
        <f>Таблица_основная[[#This Row],[Первая строка массива]]+43</f>
        <v>793</v>
      </c>
    </row>
    <row r="1524" spans="1:17" ht="15.75" x14ac:dyDescent="0.25">
      <c r="A1524" s="90">
        <v>305</v>
      </c>
      <c r="B1524" s="90">
        <v>1523</v>
      </c>
      <c r="C1524" s="53" t="s">
        <v>40</v>
      </c>
      <c r="D1524" s="54" t="s">
        <v>156</v>
      </c>
      <c r="E1524" s="55">
        <v>44562</v>
      </c>
      <c r="F1524" s="57">
        <v>0.2</v>
      </c>
      <c r="G1524" s="59">
        <v>3</v>
      </c>
      <c r="H1524" s="63" t="s">
        <v>97</v>
      </c>
      <c r="I1524" s="57">
        <v>0.2</v>
      </c>
      <c r="J1524" s="63" t="s">
        <v>103</v>
      </c>
      <c r="K1524" s="67">
        <v>2E-3</v>
      </c>
      <c r="L1524" s="155">
        <v>5</v>
      </c>
      <c r="M152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24" s="89" t="str">
        <f>CONCATENATE("F","$",Таблица_основная[[#This Row],[Первая строка массива]])</f>
        <v>F$266</v>
      </c>
      <c r="O1524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524" s="90">
        <v>266</v>
      </c>
      <c r="Q1524" s="90">
        <f>Таблица_основная[[#This Row],[Первая строка массива]]+43</f>
        <v>309</v>
      </c>
    </row>
    <row r="1525" spans="1:17" ht="15.75" x14ac:dyDescent="0.25">
      <c r="A1525" s="90">
        <v>41</v>
      </c>
      <c r="B1525" s="90">
        <v>1524</v>
      </c>
      <c r="C1525" s="53" t="s">
        <v>40</v>
      </c>
      <c r="D1525" s="54" t="s">
        <v>165</v>
      </c>
      <c r="E1525" s="55">
        <v>44562</v>
      </c>
      <c r="F1525" s="56">
        <v>182</v>
      </c>
      <c r="G1525" s="59">
        <v>7</v>
      </c>
      <c r="H1525" s="63" t="s">
        <v>97</v>
      </c>
      <c r="I1525" s="56">
        <v>154.69999999999999</v>
      </c>
      <c r="J1525" s="63" t="s">
        <v>103</v>
      </c>
      <c r="K1525" s="74">
        <v>2237.9</v>
      </c>
      <c r="L1525" s="154">
        <v>5</v>
      </c>
      <c r="M152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5" s="89" t="str">
        <f>CONCATENATE("F","$",Таблица_основная[[#This Row],[Первая строка массива]])</f>
        <v>F$2</v>
      </c>
      <c r="O1525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525" s="90">
        <v>2</v>
      </c>
      <c r="Q1525" s="90">
        <f>Таблица_основная[[#This Row],[Первая строка массива]]+43</f>
        <v>45</v>
      </c>
    </row>
    <row r="1526" spans="1:17" ht="15.75" x14ac:dyDescent="0.25">
      <c r="A1526" s="90">
        <v>833</v>
      </c>
      <c r="B1526" s="90">
        <v>1525</v>
      </c>
      <c r="C1526" s="53" t="s">
        <v>40</v>
      </c>
      <c r="D1526" s="54" t="s">
        <v>166</v>
      </c>
      <c r="E1526" s="55">
        <v>44562</v>
      </c>
      <c r="F1526" s="56">
        <v>4007</v>
      </c>
      <c r="G1526" s="59">
        <v>6</v>
      </c>
      <c r="H1526" s="63" t="s">
        <v>97</v>
      </c>
      <c r="I1526" s="56">
        <v>3901.3</v>
      </c>
      <c r="J1526" s="63" t="s">
        <v>103</v>
      </c>
      <c r="K1526" s="74">
        <v>44096.6</v>
      </c>
      <c r="L1526" s="154">
        <v>5</v>
      </c>
      <c r="M1526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6" s="89" t="str">
        <f>CONCATENATE("F","$",Таблица_основная[[#This Row],[Первая строка массива]])</f>
        <v>F$794</v>
      </c>
      <c r="O1526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526" s="90">
        <v>794</v>
      </c>
      <c r="Q1526" s="90">
        <f>Таблица_основная[[#This Row],[Первая строка массива]]+43</f>
        <v>837</v>
      </c>
    </row>
    <row r="1527" spans="1:17" ht="15.75" x14ac:dyDescent="0.25">
      <c r="A1527" s="90">
        <v>85</v>
      </c>
      <c r="B1527" s="90">
        <v>1526</v>
      </c>
      <c r="C1527" s="53" t="s">
        <v>40</v>
      </c>
      <c r="D1527" s="54" t="s">
        <v>157</v>
      </c>
      <c r="E1527" s="55">
        <v>44562</v>
      </c>
      <c r="F1527" s="56">
        <v>4219</v>
      </c>
      <c r="G1527" s="59">
        <v>6</v>
      </c>
      <c r="H1527" s="63" t="s">
        <v>97</v>
      </c>
      <c r="I1527" s="56">
        <v>4080.4</v>
      </c>
      <c r="J1527" s="63" t="s">
        <v>103</v>
      </c>
      <c r="K1527" s="68">
        <v>46569.599999999999</v>
      </c>
      <c r="L1527" s="155">
        <v>5</v>
      </c>
      <c r="M15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7" s="89" t="str">
        <f>CONCATENATE("F","$",Таблица_основная[[#This Row],[Первая строка массива]])</f>
        <v>F$46</v>
      </c>
      <c r="O1527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527" s="90">
        <v>46</v>
      </c>
      <c r="Q1527" s="90">
        <f>Таблица_основная[[#This Row],[Первая строка массива]]+43</f>
        <v>89</v>
      </c>
    </row>
    <row r="1528" spans="1:17" ht="15.75" x14ac:dyDescent="0.25">
      <c r="A1528" s="90">
        <v>437</v>
      </c>
      <c r="B1528" s="90">
        <v>1527</v>
      </c>
      <c r="C1528" s="53" t="s">
        <v>40</v>
      </c>
      <c r="D1528" s="54" t="s">
        <v>71</v>
      </c>
      <c r="E1528" s="55">
        <v>44562</v>
      </c>
      <c r="F1528" s="57">
        <v>33.700000000000003</v>
      </c>
      <c r="G1528" s="59">
        <v>6</v>
      </c>
      <c r="H1528" s="63" t="s">
        <v>97</v>
      </c>
      <c r="I1528" s="57">
        <v>35.1</v>
      </c>
      <c r="J1528" s="63" t="s">
        <v>103</v>
      </c>
      <c r="K1528" s="67">
        <v>27.2</v>
      </c>
      <c r="L1528" s="155">
        <v>5</v>
      </c>
      <c r="M15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8" s="89" t="str">
        <f>CONCATENATE("F","$",Таблица_основная[[#This Row],[Первая строка массива]])</f>
        <v>F$398</v>
      </c>
      <c r="O1528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528" s="90">
        <v>398</v>
      </c>
      <c r="Q1528" s="90">
        <f>Таблица_основная[[#This Row],[Первая строка массива]]+43</f>
        <v>441</v>
      </c>
    </row>
    <row r="1529" spans="1:17" ht="15.75" x14ac:dyDescent="0.25">
      <c r="A1529" s="90">
        <v>349</v>
      </c>
      <c r="B1529" s="90">
        <v>1528</v>
      </c>
      <c r="C1529" s="53" t="s">
        <v>40</v>
      </c>
      <c r="D1529" s="54" t="s">
        <v>158</v>
      </c>
      <c r="E1529" s="55">
        <v>44562</v>
      </c>
      <c r="F1529" s="56">
        <v>242</v>
      </c>
      <c r="G1529" s="59">
        <v>9</v>
      </c>
      <c r="H1529" s="63" t="s">
        <v>97</v>
      </c>
      <c r="I1529" s="56">
        <v>225.2</v>
      </c>
      <c r="J1529" s="63" t="s">
        <v>103</v>
      </c>
      <c r="K1529" s="67">
        <v>2573.6</v>
      </c>
      <c r="L1529" s="155">
        <v>5</v>
      </c>
      <c r="M15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29" s="89" t="str">
        <f>CONCATENATE("F","$",Таблица_основная[[#This Row],[Первая строка массива]])</f>
        <v>F$310</v>
      </c>
      <c r="O1529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529" s="90">
        <v>310</v>
      </c>
      <c r="Q1529" s="90">
        <f>Таблица_основная[[#This Row],[Первая строка массива]]+43</f>
        <v>353</v>
      </c>
    </row>
    <row r="1530" spans="1:17" ht="15.75" x14ac:dyDescent="0.25">
      <c r="A1530" s="90">
        <v>173</v>
      </c>
      <c r="B1530" s="90">
        <v>1529</v>
      </c>
      <c r="C1530" s="53" t="s">
        <v>40</v>
      </c>
      <c r="D1530" s="91" t="s">
        <v>85</v>
      </c>
      <c r="E1530" s="55">
        <v>44562</v>
      </c>
      <c r="F1530" s="137">
        <v>0.64</v>
      </c>
      <c r="G1530" s="90">
        <v>18</v>
      </c>
      <c r="H1530" s="63" t="s">
        <v>97</v>
      </c>
      <c r="I1530" s="137">
        <v>0</v>
      </c>
      <c r="J1530" s="63" t="s">
        <v>103</v>
      </c>
      <c r="K1530" s="140" t="s">
        <v>178</v>
      </c>
      <c r="L1530" s="156">
        <v>5</v>
      </c>
      <c r="M15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530" s="89" t="str">
        <f>CONCATENATE("F","$",Таблица_основная[[#This Row],[Первая строка массива]])</f>
        <v>F$134</v>
      </c>
      <c r="O1530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530" s="90">
        <v>134</v>
      </c>
      <c r="Q1530" s="90">
        <f>Таблица_основная[[#This Row],[Первая строка массива]]+43</f>
        <v>177</v>
      </c>
    </row>
    <row r="1531" spans="1:17" ht="15.75" x14ac:dyDescent="0.25">
      <c r="A1531" s="90">
        <v>569</v>
      </c>
      <c r="B1531" s="90">
        <v>1530</v>
      </c>
      <c r="C1531" s="53" t="s">
        <v>40</v>
      </c>
      <c r="D1531" s="91" t="s">
        <v>86</v>
      </c>
      <c r="E1531" s="55">
        <v>44562</v>
      </c>
      <c r="F1531" s="137">
        <v>38</v>
      </c>
      <c r="G1531" s="90">
        <v>3</v>
      </c>
      <c r="H1531" s="63" t="s">
        <v>97</v>
      </c>
      <c r="I1531" s="93">
        <v>25.4</v>
      </c>
      <c r="J1531" s="63" t="s">
        <v>103</v>
      </c>
      <c r="K1531" s="67" t="s">
        <v>178</v>
      </c>
      <c r="L1531" s="155">
        <v>5</v>
      </c>
      <c r="M15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1" s="89" t="str">
        <f>CONCATENATE("F","$",Таблица_основная[[#This Row],[Первая строка массива]])</f>
        <v>F$530</v>
      </c>
      <c r="O1531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531" s="90">
        <v>530</v>
      </c>
      <c r="Q1531" s="90">
        <f>Таблица_основная[[#This Row],[Первая строка массива]]+43</f>
        <v>573</v>
      </c>
    </row>
    <row r="1532" spans="1:17" ht="15.75" x14ac:dyDescent="0.25">
      <c r="A1532" s="90">
        <v>613</v>
      </c>
      <c r="B1532" s="90">
        <v>1531</v>
      </c>
      <c r="C1532" s="53" t="s">
        <v>40</v>
      </c>
      <c r="D1532" s="91" t="s">
        <v>159</v>
      </c>
      <c r="E1532" s="55">
        <v>44562</v>
      </c>
      <c r="F1532" s="137">
        <v>74</v>
      </c>
      <c r="G1532" s="90">
        <v>8</v>
      </c>
      <c r="H1532" s="63" t="s">
        <v>97</v>
      </c>
      <c r="I1532" s="93">
        <v>62.9</v>
      </c>
      <c r="J1532" s="63" t="s">
        <v>103</v>
      </c>
      <c r="K1532" s="67" t="s">
        <v>178</v>
      </c>
      <c r="L1532" s="155">
        <v>5</v>
      </c>
      <c r="M153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2" s="89" t="str">
        <f>CONCATENATE("F","$",Таблица_основная[[#This Row],[Первая строка массива]])</f>
        <v>F$574</v>
      </c>
      <c r="O1532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532" s="90">
        <v>574</v>
      </c>
      <c r="Q1532" s="90">
        <f>Таблица_основная[[#This Row],[Первая строка массива]]+43</f>
        <v>617</v>
      </c>
    </row>
    <row r="1533" spans="1:17" ht="15.75" x14ac:dyDescent="0.25">
      <c r="A1533" s="90">
        <v>701</v>
      </c>
      <c r="B1533" s="90">
        <v>1532</v>
      </c>
      <c r="C1533" s="53" t="s">
        <v>40</v>
      </c>
      <c r="D1533" s="91" t="s">
        <v>89</v>
      </c>
      <c r="E1533" s="55">
        <v>44562</v>
      </c>
      <c r="F1533" s="137">
        <v>43</v>
      </c>
      <c r="G1533" s="90">
        <v>8</v>
      </c>
      <c r="H1533" s="63" t="s">
        <v>97</v>
      </c>
      <c r="I1533" s="93">
        <v>32.1</v>
      </c>
      <c r="J1533" s="63" t="s">
        <v>103</v>
      </c>
      <c r="K1533" s="67">
        <v>35.9</v>
      </c>
      <c r="L1533" s="155">
        <v>5</v>
      </c>
      <c r="M15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3" s="89" t="str">
        <f>CONCATENATE("F","$",Таблица_основная[[#This Row],[Первая строка массива]])</f>
        <v>F$662</v>
      </c>
      <c r="O1533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533" s="90">
        <v>662</v>
      </c>
      <c r="Q1533" s="90">
        <f>Таблица_основная[[#This Row],[Первая строка массива]]+43</f>
        <v>705</v>
      </c>
    </row>
    <row r="1534" spans="1:17" ht="15.75" x14ac:dyDescent="0.25">
      <c r="A1534" s="90">
        <v>657</v>
      </c>
      <c r="B1534" s="90">
        <v>1533</v>
      </c>
      <c r="C1534" s="53" t="s">
        <v>40</v>
      </c>
      <c r="D1534" s="91" t="s">
        <v>90</v>
      </c>
      <c r="E1534" s="55">
        <v>44562</v>
      </c>
      <c r="F1534" s="137">
        <v>17</v>
      </c>
      <c r="G1534" s="90">
        <v>8</v>
      </c>
      <c r="H1534" s="63" t="s">
        <v>97</v>
      </c>
      <c r="I1534" s="93">
        <v>13.7</v>
      </c>
      <c r="J1534" s="63" t="s">
        <v>103</v>
      </c>
      <c r="K1534" s="67">
        <v>42.8</v>
      </c>
      <c r="L1534" s="155">
        <v>5</v>
      </c>
      <c r="M153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4" s="89" t="str">
        <f>CONCATENATE("F","$",Таблица_основная[[#This Row],[Первая строка массива]])</f>
        <v>F$618</v>
      </c>
      <c r="O1534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534" s="90">
        <v>618</v>
      </c>
      <c r="Q1534" s="90">
        <f>Таблица_основная[[#This Row],[Первая строка массива]]+43</f>
        <v>661</v>
      </c>
    </row>
    <row r="1535" spans="1:17" ht="15.75" x14ac:dyDescent="0.25">
      <c r="A1535" s="90">
        <v>745</v>
      </c>
      <c r="B1535" s="90">
        <v>1534</v>
      </c>
      <c r="C1535" s="53" t="s">
        <v>40</v>
      </c>
      <c r="D1535" s="91" t="s">
        <v>160</v>
      </c>
      <c r="E1535" s="55">
        <v>44562</v>
      </c>
      <c r="F1535" s="137">
        <v>0.5</v>
      </c>
      <c r="G1535" s="90">
        <v>4</v>
      </c>
      <c r="H1535" s="63" t="s">
        <v>97</v>
      </c>
      <c r="I1535" s="93">
        <v>0</v>
      </c>
      <c r="J1535" s="63" t="s">
        <v>103</v>
      </c>
      <c r="K1535" s="140" t="s">
        <v>178</v>
      </c>
      <c r="L1535" s="156">
        <v>5</v>
      </c>
      <c r="M153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5" s="89" t="str">
        <f>CONCATENATE("F","$",Таблица_основная[[#This Row],[Первая строка массива]])</f>
        <v>F$706</v>
      </c>
      <c r="O1535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535" s="90">
        <v>706</v>
      </c>
      <c r="Q1535" s="90">
        <f>Таблица_основная[[#This Row],[Первая строка массива]]+43</f>
        <v>749</v>
      </c>
    </row>
    <row r="1536" spans="1:17" ht="15.75" x14ac:dyDescent="0.25">
      <c r="A1536" s="90">
        <v>481</v>
      </c>
      <c r="B1536" s="90">
        <v>1535</v>
      </c>
      <c r="C1536" s="53" t="s">
        <v>40</v>
      </c>
      <c r="D1536" s="91" t="s">
        <v>161</v>
      </c>
      <c r="E1536" s="55">
        <v>44562</v>
      </c>
      <c r="F1536" s="95">
        <v>0.3</v>
      </c>
      <c r="G1536" s="90">
        <v>3</v>
      </c>
      <c r="H1536" s="63" t="s">
        <v>97</v>
      </c>
      <c r="I1536" s="93">
        <v>0.2</v>
      </c>
      <c r="J1536" s="63" t="s">
        <v>103</v>
      </c>
      <c r="K1536" s="67" t="s">
        <v>178</v>
      </c>
      <c r="L1536" s="155">
        <v>5</v>
      </c>
      <c r="M153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6" s="89" t="str">
        <f>CONCATENATE("F","$",Таблица_основная[[#This Row],[Первая строка массива]])</f>
        <v>F$442</v>
      </c>
      <c r="O1536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536" s="90">
        <v>442</v>
      </c>
      <c r="Q1536" s="90">
        <f>Таблица_основная[[#This Row],[Первая строка массива]]+43</f>
        <v>485</v>
      </c>
    </row>
    <row r="1537" spans="1:17" ht="15.75" x14ac:dyDescent="0.25">
      <c r="A1537" s="90">
        <v>525</v>
      </c>
      <c r="B1537" s="90">
        <v>1536</v>
      </c>
      <c r="C1537" s="53" t="s">
        <v>40</v>
      </c>
      <c r="D1537" s="91" t="s">
        <v>94</v>
      </c>
      <c r="E1537" s="55">
        <v>44562</v>
      </c>
      <c r="F1537" s="95">
        <v>1.3</v>
      </c>
      <c r="G1537" s="90">
        <v>5</v>
      </c>
      <c r="H1537" s="63" t="s">
        <v>97</v>
      </c>
      <c r="I1537" s="95">
        <v>0.6</v>
      </c>
      <c r="J1537" s="63" t="s">
        <v>103</v>
      </c>
      <c r="K1537" s="67">
        <v>0.2</v>
      </c>
      <c r="L1537" s="155">
        <v>5</v>
      </c>
      <c r="M153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537" s="89" t="str">
        <f>CONCATENATE("F","$",Таблица_основная[[#This Row],[Первая строка массива]])</f>
        <v>F$486</v>
      </c>
      <c r="O1537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537" s="90">
        <v>486</v>
      </c>
      <c r="Q1537" s="90">
        <f>Таблица_основная[[#This Row],[Первая строка массива]]+43</f>
        <v>529</v>
      </c>
    </row>
    <row r="1538" spans="1:17" ht="15.75" x14ac:dyDescent="0.25">
      <c r="A1538" s="90">
        <v>393</v>
      </c>
      <c r="B1538" s="90">
        <v>1537</v>
      </c>
      <c r="C1538" s="53" t="s">
        <v>40</v>
      </c>
      <c r="D1538" s="59" t="s">
        <v>162</v>
      </c>
      <c r="E1538" s="55">
        <v>44562</v>
      </c>
      <c r="F1538" s="146">
        <v>1.9</v>
      </c>
      <c r="G1538" s="59">
        <v>10</v>
      </c>
      <c r="H1538" s="63" t="s">
        <v>97</v>
      </c>
      <c r="I1538" s="59">
        <v>1.9</v>
      </c>
      <c r="J1538" s="63" t="s">
        <v>103</v>
      </c>
      <c r="K1538" s="67">
        <v>1.5</v>
      </c>
      <c r="L1538" s="155">
        <v>5</v>
      </c>
      <c r="M153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8" s="89" t="str">
        <f>CONCATENATE("F","$",Таблица_основная[[#This Row],[Первая строка массива]])</f>
        <v>F$354</v>
      </c>
      <c r="O1538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538" s="90">
        <v>354</v>
      </c>
      <c r="Q1538" s="90">
        <f>Таблица_основная[[#This Row],[Первая строка массива]]+43</f>
        <v>397</v>
      </c>
    </row>
    <row r="1539" spans="1:17" ht="15.75" x14ac:dyDescent="0.25">
      <c r="A1539" s="90">
        <v>129</v>
      </c>
      <c r="B1539" s="90">
        <v>1538</v>
      </c>
      <c r="C1539" s="53" t="s">
        <v>40</v>
      </c>
      <c r="D1539" s="59" t="s">
        <v>83</v>
      </c>
      <c r="E1539" s="55">
        <v>44562</v>
      </c>
      <c r="F1539" s="92">
        <v>1</v>
      </c>
      <c r="G1539" s="96">
        <v>5</v>
      </c>
      <c r="H1539" s="63" t="s">
        <v>97</v>
      </c>
      <c r="I1539" s="92">
        <v>1.1000000000000001</v>
      </c>
      <c r="J1539" s="63" t="s">
        <v>103</v>
      </c>
      <c r="K1539" s="67">
        <v>30.3</v>
      </c>
      <c r="L1539" s="155">
        <v>5</v>
      </c>
      <c r="M153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39" s="89" t="str">
        <f>CONCATENATE("F","$",Таблица_основная[[#This Row],[Первая строка массива]])</f>
        <v>F$90</v>
      </c>
      <c r="O1539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539" s="90">
        <v>90</v>
      </c>
      <c r="Q1539" s="90">
        <f>Таблица_основная[[#This Row],[Первая строка массива]]+43</f>
        <v>133</v>
      </c>
    </row>
    <row r="1540" spans="1:17" ht="15.75" x14ac:dyDescent="0.25">
      <c r="A1540" s="90">
        <v>217</v>
      </c>
      <c r="B1540" s="90">
        <v>1539</v>
      </c>
      <c r="C1540" s="53" t="s">
        <v>40</v>
      </c>
      <c r="D1540" s="54" t="s">
        <v>163</v>
      </c>
      <c r="E1540" s="55">
        <v>44562</v>
      </c>
      <c r="F1540" s="151">
        <v>100</v>
      </c>
      <c r="G1540" s="96">
        <v>1</v>
      </c>
      <c r="H1540" s="63" t="s">
        <v>97</v>
      </c>
      <c r="I1540" s="94">
        <v>99.2</v>
      </c>
      <c r="J1540" s="63" t="s">
        <v>103</v>
      </c>
      <c r="K1540" s="67" t="s">
        <v>178</v>
      </c>
      <c r="L1540" s="155">
        <v>5</v>
      </c>
      <c r="M154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540" s="89" t="str">
        <f>CONCATENATE("F","$",Таблица_основная[[#This Row],[Первая строка массива]])</f>
        <v>F$178</v>
      </c>
      <c r="O1540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540" s="90">
        <v>178</v>
      </c>
      <c r="Q1540" s="90">
        <f>Таблица_основная[[#This Row],[Первая строка массива]]+43</f>
        <v>221</v>
      </c>
    </row>
    <row r="1541" spans="1:17" ht="15.75" x14ac:dyDescent="0.25">
      <c r="A1541" s="90">
        <v>1097</v>
      </c>
      <c r="B1541" s="90">
        <v>1540</v>
      </c>
      <c r="C1541" s="53" t="s">
        <v>40</v>
      </c>
      <c r="D1541" s="54" t="s">
        <v>155</v>
      </c>
      <c r="E1541" s="55">
        <v>44927</v>
      </c>
      <c r="F1541" s="59">
        <v>30</v>
      </c>
      <c r="G1541" s="59">
        <v>4</v>
      </c>
      <c r="H1541" s="63" t="s">
        <v>98</v>
      </c>
      <c r="I1541" s="59">
        <v>24</v>
      </c>
      <c r="J1541" s="63" t="s">
        <v>104</v>
      </c>
      <c r="K1541" s="69">
        <v>209.5</v>
      </c>
      <c r="L1541" s="154">
        <v>6</v>
      </c>
      <c r="M1541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1" s="89" t="str">
        <f>CONCATENATE("F","$",Таблица_основная[[#This Row],[Первая строка массива]])</f>
        <v>F$1058</v>
      </c>
      <c r="O1541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541" s="90">
        <v>1058</v>
      </c>
      <c r="Q1541" s="90">
        <f>Таблица_основная[[#This Row],[Первая строка массива]]+43</f>
        <v>1101</v>
      </c>
    </row>
    <row r="1542" spans="1:17" ht="15.75" x14ac:dyDescent="0.25">
      <c r="A1542" s="90">
        <v>1625</v>
      </c>
      <c r="B1542" s="90">
        <v>1541</v>
      </c>
      <c r="C1542" s="53" t="s">
        <v>40</v>
      </c>
      <c r="D1542" s="59" t="s">
        <v>164</v>
      </c>
      <c r="E1542" s="55">
        <v>44927</v>
      </c>
      <c r="F1542" s="59">
        <v>124707.00000000001</v>
      </c>
      <c r="G1542" s="59">
        <v>11</v>
      </c>
      <c r="H1542" s="63" t="s">
        <v>98</v>
      </c>
      <c r="I1542" s="59">
        <v>131655.9</v>
      </c>
      <c r="J1542" s="63" t="s">
        <v>104</v>
      </c>
      <c r="K1542" s="71">
        <v>1645476.7</v>
      </c>
      <c r="L1542" s="155">
        <v>6</v>
      </c>
      <c r="M1542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2" s="89" t="str">
        <f>CONCATENATE("F","$",Таблица_основная[[#This Row],[Первая строка массива]])</f>
        <v>F$1586</v>
      </c>
      <c r="O1542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542" s="90">
        <v>1586</v>
      </c>
      <c r="Q1542" s="90">
        <f>Таблица_основная[[#This Row],[Первая строка массива]]+43</f>
        <v>1629</v>
      </c>
    </row>
    <row r="1543" spans="1:17" ht="15.75" x14ac:dyDescent="0.25">
      <c r="A1543" s="90">
        <v>1141</v>
      </c>
      <c r="B1543" s="90">
        <v>1542</v>
      </c>
      <c r="C1543" s="53" t="s">
        <v>40</v>
      </c>
      <c r="D1543" s="59" t="s">
        <v>156</v>
      </c>
      <c r="E1543" s="55">
        <v>44927</v>
      </c>
      <c r="F1543" s="146">
        <v>0.2</v>
      </c>
      <c r="G1543" s="59">
        <v>3</v>
      </c>
      <c r="H1543" s="63" t="s">
        <v>98</v>
      </c>
      <c r="I1543" s="146">
        <v>0.2</v>
      </c>
      <c r="J1543" s="63" t="s">
        <v>104</v>
      </c>
      <c r="K1543" s="66">
        <v>1E-3</v>
      </c>
      <c r="L1543" s="154">
        <v>6</v>
      </c>
      <c r="M1543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543" s="89" t="str">
        <f>CONCATENATE("F","$",Таблица_основная[[#This Row],[Первая строка массива]])</f>
        <v>F$1102</v>
      </c>
      <c r="O1543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543" s="90">
        <v>1102</v>
      </c>
      <c r="Q1543" s="90">
        <f>Таблица_основная[[#This Row],[Первая строка массива]]+43</f>
        <v>1145</v>
      </c>
    </row>
    <row r="1544" spans="1:17" ht="15.75" x14ac:dyDescent="0.25">
      <c r="A1544" s="90">
        <v>877</v>
      </c>
      <c r="B1544" s="90">
        <v>1543</v>
      </c>
      <c r="C1544" s="53" t="s">
        <v>40</v>
      </c>
      <c r="D1544" s="59" t="s">
        <v>165</v>
      </c>
      <c r="E1544" s="55">
        <v>44927</v>
      </c>
      <c r="F1544" s="59">
        <v>172</v>
      </c>
      <c r="G1544" s="59">
        <v>7</v>
      </c>
      <c r="H1544" s="63" t="s">
        <v>98</v>
      </c>
      <c r="I1544" s="59">
        <v>147.19999999999999</v>
      </c>
      <c r="J1544" s="63" t="s">
        <v>104</v>
      </c>
      <c r="K1544" s="70">
        <v>2015</v>
      </c>
      <c r="L1544" s="154">
        <v>6</v>
      </c>
      <c r="M154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4" s="89" t="str">
        <f>CONCATENATE("F","$",Таблица_основная[[#This Row],[Первая строка массива]])</f>
        <v>F$838</v>
      </c>
      <c r="O1544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544" s="90">
        <v>838</v>
      </c>
      <c r="Q1544" s="90">
        <f>Таблица_основная[[#This Row],[Первая строка массива]]+43</f>
        <v>881</v>
      </c>
    </row>
    <row r="1545" spans="1:17" ht="15.75" x14ac:dyDescent="0.25">
      <c r="A1545" s="90">
        <v>1669</v>
      </c>
      <c r="B1545" s="90">
        <v>1544</v>
      </c>
      <c r="C1545" s="53" t="s">
        <v>40</v>
      </c>
      <c r="D1545" s="59" t="s">
        <v>166</v>
      </c>
      <c r="E1545" s="55">
        <v>44927</v>
      </c>
      <c r="F1545" s="59">
        <v>4655</v>
      </c>
      <c r="G1545" s="59">
        <v>6</v>
      </c>
      <c r="H1545" s="63" t="s">
        <v>98</v>
      </c>
      <c r="I1545" s="59">
        <v>4235.8999999999996</v>
      </c>
      <c r="J1545" s="63" t="s">
        <v>104</v>
      </c>
      <c r="K1545" s="70">
        <v>45809.4</v>
      </c>
      <c r="L1545" s="154">
        <v>6</v>
      </c>
      <c r="M1545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5" s="89" t="str">
        <f>CONCATENATE("F","$",Таблица_основная[[#This Row],[Первая строка массива]])</f>
        <v>F$1630</v>
      </c>
      <c r="O1545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545" s="90">
        <v>1630</v>
      </c>
      <c r="Q1545" s="90">
        <f>Таблица_основная[[#This Row],[Первая строка массива]]+43</f>
        <v>1673</v>
      </c>
    </row>
    <row r="1546" spans="1:17" ht="15.75" x14ac:dyDescent="0.25">
      <c r="A1546" s="90">
        <v>921</v>
      </c>
      <c r="B1546" s="90">
        <v>1545</v>
      </c>
      <c r="C1546" s="53" t="s">
        <v>40</v>
      </c>
      <c r="D1546" s="59" t="s">
        <v>157</v>
      </c>
      <c r="E1546" s="55">
        <v>44927</v>
      </c>
      <c r="F1546" s="59">
        <v>4857</v>
      </c>
      <c r="G1546" s="59">
        <v>6</v>
      </c>
      <c r="H1546" s="63" t="s">
        <v>98</v>
      </c>
      <c r="I1546" s="59">
        <v>4407.1000000000004</v>
      </c>
      <c r="J1546" s="63" t="s">
        <v>104</v>
      </c>
      <c r="K1546" s="67">
        <v>48033.8</v>
      </c>
      <c r="L1546" s="155">
        <v>6</v>
      </c>
      <c r="M15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6" s="89" t="str">
        <f>CONCATENATE("F","$",Таблица_основная[[#This Row],[Первая строка массива]])</f>
        <v>F$882</v>
      </c>
      <c r="O1546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546" s="90">
        <v>882</v>
      </c>
      <c r="Q1546" s="90">
        <f>Таблица_основная[[#This Row],[Первая строка массива]]+43</f>
        <v>925</v>
      </c>
    </row>
    <row r="1547" spans="1:17" ht="15.75" x14ac:dyDescent="0.25">
      <c r="A1547" s="90">
        <v>1273</v>
      </c>
      <c r="B1547" s="90">
        <v>1546</v>
      </c>
      <c r="C1547" s="53" t="s">
        <v>40</v>
      </c>
      <c r="D1547" s="59" t="s">
        <v>71</v>
      </c>
      <c r="E1547" s="55">
        <v>44927</v>
      </c>
      <c r="F1547" s="146">
        <v>38.9</v>
      </c>
      <c r="G1547" s="59">
        <v>5</v>
      </c>
      <c r="H1547" s="63" t="s">
        <v>98</v>
      </c>
      <c r="I1547" s="146">
        <v>33.5</v>
      </c>
      <c r="J1547" s="63" t="s">
        <v>104</v>
      </c>
      <c r="K1547" s="67">
        <v>29.2</v>
      </c>
      <c r="L1547" s="155">
        <v>6</v>
      </c>
      <c r="M15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7" s="89" t="str">
        <f>CONCATENATE("F","$",Таблица_основная[[#This Row],[Первая строка массива]])</f>
        <v>F$1234</v>
      </c>
      <c r="O1547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547" s="90">
        <v>1234</v>
      </c>
      <c r="Q1547" s="90">
        <f>Таблица_основная[[#This Row],[Первая строка массива]]+43</f>
        <v>1277</v>
      </c>
    </row>
    <row r="1548" spans="1:17" ht="15.75" x14ac:dyDescent="0.25">
      <c r="A1548" s="90">
        <v>1185</v>
      </c>
      <c r="B1548" s="90">
        <v>1547</v>
      </c>
      <c r="C1548" s="53" t="s">
        <v>40</v>
      </c>
      <c r="D1548" s="59" t="s">
        <v>158</v>
      </c>
      <c r="E1548" s="55">
        <v>44927</v>
      </c>
      <c r="F1548" s="59">
        <v>212</v>
      </c>
      <c r="G1548" s="59">
        <v>10</v>
      </c>
      <c r="H1548" s="63" t="s">
        <v>98</v>
      </c>
      <c r="I1548" s="59">
        <v>183.4</v>
      </c>
      <c r="J1548" s="63" t="s">
        <v>104</v>
      </c>
      <c r="K1548" s="67">
        <v>2563.9</v>
      </c>
      <c r="L1548" s="155">
        <v>6</v>
      </c>
      <c r="M15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8" s="89" t="str">
        <f>CONCATENATE("F","$",Таблица_основная[[#This Row],[Первая строка массива]])</f>
        <v>F$1146</v>
      </c>
      <c r="O1548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548" s="90">
        <v>1146</v>
      </c>
      <c r="Q1548" s="90">
        <f>Таблица_основная[[#This Row],[Первая строка массива]]+43</f>
        <v>1189</v>
      </c>
    </row>
    <row r="1549" spans="1:17" ht="15.75" x14ac:dyDescent="0.25">
      <c r="A1549" s="90">
        <v>1009</v>
      </c>
      <c r="B1549" s="90">
        <v>1548</v>
      </c>
      <c r="C1549" s="53" t="s">
        <v>40</v>
      </c>
      <c r="D1549" s="91" t="s">
        <v>85</v>
      </c>
      <c r="E1549" s="55">
        <v>44927</v>
      </c>
      <c r="F1549" s="93">
        <v>0.65</v>
      </c>
      <c r="G1549" s="90">
        <v>16</v>
      </c>
      <c r="H1549" s="63" t="s">
        <v>98</v>
      </c>
      <c r="I1549" s="137">
        <v>0</v>
      </c>
      <c r="J1549" s="63" t="s">
        <v>104</v>
      </c>
      <c r="K1549" s="140" t="s">
        <v>178</v>
      </c>
      <c r="L1549" s="156">
        <v>6</v>
      </c>
      <c r="M154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49" s="89" t="str">
        <f>CONCATENATE("F","$",Таблица_основная[[#This Row],[Первая строка массива]])</f>
        <v>F$970</v>
      </c>
      <c r="O1549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549" s="90">
        <v>970</v>
      </c>
      <c r="Q1549" s="90">
        <f>Таблица_основная[[#This Row],[Первая строка массива]]+43</f>
        <v>1013</v>
      </c>
    </row>
    <row r="1550" spans="1:17" ht="15.75" x14ac:dyDescent="0.25">
      <c r="A1550" s="90">
        <v>1405</v>
      </c>
      <c r="B1550" s="90">
        <v>1549</v>
      </c>
      <c r="C1550" s="53" t="s">
        <v>40</v>
      </c>
      <c r="D1550" s="144" t="s">
        <v>86</v>
      </c>
      <c r="E1550" s="55">
        <v>44927</v>
      </c>
      <c r="F1550" s="150">
        <v>37</v>
      </c>
      <c r="G1550" s="90">
        <v>4</v>
      </c>
      <c r="H1550" s="63" t="s">
        <v>98</v>
      </c>
      <c r="I1550" s="93">
        <v>28.3</v>
      </c>
      <c r="J1550" s="63" t="s">
        <v>104</v>
      </c>
      <c r="K1550" s="67" t="s">
        <v>178</v>
      </c>
      <c r="L1550" s="155">
        <v>6</v>
      </c>
      <c r="M155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N1550" s="89" t="str">
        <f>CONCATENATE("F","$",Таблица_основная[[#This Row],[Первая строка массива]])</f>
        <v>F$1366</v>
      </c>
      <c r="O1550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550" s="90">
        <v>1366</v>
      </c>
      <c r="Q1550" s="90">
        <f>Таблица_основная[[#This Row],[Первая строка массива]]+43</f>
        <v>1409</v>
      </c>
    </row>
    <row r="1551" spans="1:17" ht="15.75" x14ac:dyDescent="0.25">
      <c r="A1551" s="90">
        <v>1449</v>
      </c>
      <c r="B1551" s="90">
        <v>1550</v>
      </c>
      <c r="C1551" s="53" t="s">
        <v>40</v>
      </c>
      <c r="D1551" s="144" t="s">
        <v>159</v>
      </c>
      <c r="E1551" s="55">
        <v>44927</v>
      </c>
      <c r="F1551" s="93">
        <v>37</v>
      </c>
      <c r="G1551" s="90">
        <v>4</v>
      </c>
      <c r="H1551" s="63" t="s">
        <v>98</v>
      </c>
      <c r="I1551" s="58">
        <v>39.1</v>
      </c>
      <c r="J1551" s="63" t="s">
        <v>104</v>
      </c>
      <c r="K1551" s="67" t="s">
        <v>178</v>
      </c>
      <c r="L1551" s="155">
        <v>6</v>
      </c>
      <c r="M15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1" s="89" t="str">
        <f>CONCATENATE("F","$",Таблица_основная[[#This Row],[Первая строка массива]])</f>
        <v>F$1410</v>
      </c>
      <c r="O1551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551" s="90">
        <v>1410</v>
      </c>
      <c r="Q1551" s="90">
        <f>Таблица_основная[[#This Row],[Первая строка массива]]+43</f>
        <v>1453</v>
      </c>
    </row>
    <row r="1552" spans="1:17" ht="15.75" x14ac:dyDescent="0.25">
      <c r="A1552" s="90">
        <v>1537</v>
      </c>
      <c r="B1552" s="90">
        <v>1551</v>
      </c>
      <c r="C1552" s="53" t="s">
        <v>40</v>
      </c>
      <c r="D1552" s="144" t="s">
        <v>89</v>
      </c>
      <c r="E1552" s="55">
        <v>44927</v>
      </c>
      <c r="F1552" s="93">
        <v>43</v>
      </c>
      <c r="G1552" s="90">
        <v>14</v>
      </c>
      <c r="H1552" s="63" t="s">
        <v>98</v>
      </c>
      <c r="I1552" s="93">
        <v>43.2</v>
      </c>
      <c r="J1552" s="63" t="s">
        <v>104</v>
      </c>
      <c r="K1552" s="67">
        <v>39.299999999999997</v>
      </c>
      <c r="L1552" s="155">
        <v>6</v>
      </c>
      <c r="M155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N1552" s="89" t="str">
        <f>CONCATENATE("F","$",Таблица_основная[[#This Row],[Первая строка массива]])</f>
        <v>F$1498</v>
      </c>
      <c r="O1552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552" s="90">
        <v>1498</v>
      </c>
      <c r="Q1552" s="90">
        <f>Таблица_основная[[#This Row],[Первая строка массива]]+43</f>
        <v>1541</v>
      </c>
    </row>
    <row r="1553" spans="1:17" ht="15.75" x14ac:dyDescent="0.25">
      <c r="A1553" s="90">
        <v>1493</v>
      </c>
      <c r="B1553" s="90">
        <v>1552</v>
      </c>
      <c r="C1553" s="53" t="s">
        <v>40</v>
      </c>
      <c r="D1553" s="144" t="s">
        <v>90</v>
      </c>
      <c r="E1553" s="55">
        <v>44927</v>
      </c>
      <c r="F1553" s="93">
        <v>2</v>
      </c>
      <c r="G1553" s="90">
        <v>6</v>
      </c>
      <c r="H1553" s="63" t="s">
        <v>98</v>
      </c>
      <c r="I1553" s="93">
        <v>2.2000000000000002</v>
      </c>
      <c r="J1553" s="63" t="s">
        <v>104</v>
      </c>
      <c r="K1553" s="67">
        <v>31.5</v>
      </c>
      <c r="L1553" s="155">
        <v>6</v>
      </c>
      <c r="M155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3" s="89" t="str">
        <f>CONCATENATE("F","$",Таблица_основная[[#This Row],[Первая строка массива]])</f>
        <v>F$1454</v>
      </c>
      <c r="O1553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553" s="90">
        <v>1454</v>
      </c>
      <c r="Q1553" s="90">
        <f>Таблица_основная[[#This Row],[Первая строка массива]]+43</f>
        <v>1497</v>
      </c>
    </row>
    <row r="1554" spans="1:17" ht="15.75" x14ac:dyDescent="0.25">
      <c r="A1554" s="90">
        <v>1581</v>
      </c>
      <c r="B1554" s="90">
        <v>1553</v>
      </c>
      <c r="C1554" s="53" t="s">
        <v>40</v>
      </c>
      <c r="D1554" s="144" t="s">
        <v>160</v>
      </c>
      <c r="E1554" s="55">
        <v>44927</v>
      </c>
      <c r="F1554" s="93">
        <v>1</v>
      </c>
      <c r="G1554" s="90">
        <v>2</v>
      </c>
      <c r="H1554" s="63" t="s">
        <v>98</v>
      </c>
      <c r="I1554" s="93">
        <v>0</v>
      </c>
      <c r="J1554" s="63" t="s">
        <v>104</v>
      </c>
      <c r="K1554" s="140" t="s">
        <v>178</v>
      </c>
      <c r="L1554" s="156">
        <v>6</v>
      </c>
      <c r="M15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30</v>
      </c>
      <c r="N1554" s="89" t="str">
        <f>CONCATENATE("F","$",Таблица_основная[[#This Row],[Первая строка массива]])</f>
        <v>F$1542</v>
      </c>
      <c r="O1554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554" s="90">
        <v>1542</v>
      </c>
      <c r="Q1554" s="90">
        <f>Таблица_основная[[#This Row],[Первая строка массива]]+43</f>
        <v>1585</v>
      </c>
    </row>
    <row r="1555" spans="1:17" ht="15.75" x14ac:dyDescent="0.25">
      <c r="A1555" s="90">
        <v>1317</v>
      </c>
      <c r="B1555" s="90">
        <v>1554</v>
      </c>
      <c r="C1555" s="53" t="s">
        <v>40</v>
      </c>
      <c r="D1555" s="144" t="s">
        <v>161</v>
      </c>
      <c r="E1555" s="55">
        <v>44927</v>
      </c>
      <c r="F1555" s="95">
        <v>0.3</v>
      </c>
      <c r="G1555" s="90">
        <v>3</v>
      </c>
      <c r="H1555" s="63" t="s">
        <v>98</v>
      </c>
      <c r="I1555" s="95">
        <v>0.2</v>
      </c>
      <c r="J1555" s="63" t="s">
        <v>104</v>
      </c>
      <c r="K1555" s="67" t="s">
        <v>178</v>
      </c>
      <c r="L1555" s="155">
        <v>6</v>
      </c>
      <c r="M155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5" s="89" t="str">
        <f>CONCATENATE("F","$",Таблица_основная[[#This Row],[Первая строка массива]])</f>
        <v>F$1278</v>
      </c>
      <c r="O1555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555" s="90">
        <v>1278</v>
      </c>
      <c r="Q1555" s="90">
        <f>Таблица_основная[[#This Row],[Первая строка массива]]+43</f>
        <v>1321</v>
      </c>
    </row>
    <row r="1556" spans="1:17" ht="15.75" x14ac:dyDescent="0.25">
      <c r="A1556" s="90">
        <v>1361</v>
      </c>
      <c r="B1556" s="90">
        <v>1555</v>
      </c>
      <c r="C1556" s="53" t="s">
        <v>40</v>
      </c>
      <c r="D1556" s="144" t="s">
        <v>94</v>
      </c>
      <c r="E1556" s="55">
        <v>44927</v>
      </c>
      <c r="F1556" s="95">
        <v>0.4</v>
      </c>
      <c r="G1556" s="90">
        <v>3</v>
      </c>
      <c r="H1556" s="63" t="s">
        <v>98</v>
      </c>
      <c r="I1556" s="95">
        <v>0.5</v>
      </c>
      <c r="J1556" s="63" t="s">
        <v>104</v>
      </c>
      <c r="K1556" s="67">
        <v>0.2</v>
      </c>
      <c r="L1556" s="155">
        <v>6</v>
      </c>
      <c r="M155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56" s="89" t="str">
        <f>CONCATENATE("F","$",Таблица_основная[[#This Row],[Первая строка массива]])</f>
        <v>F$1322</v>
      </c>
      <c r="O1556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56" s="90">
        <v>1322</v>
      </c>
      <c r="Q1556" s="90">
        <f>Таблица_основная[[#This Row],[Первая строка массива]]+43</f>
        <v>1365</v>
      </c>
    </row>
    <row r="1557" spans="1:17" ht="15.75" x14ac:dyDescent="0.25">
      <c r="A1557" s="90">
        <v>1229</v>
      </c>
      <c r="B1557" s="90">
        <v>1556</v>
      </c>
      <c r="C1557" s="53" t="s">
        <v>40</v>
      </c>
      <c r="D1557" s="54" t="s">
        <v>162</v>
      </c>
      <c r="E1557" s="55">
        <v>44927</v>
      </c>
      <c r="F1557" s="59">
        <v>1.7</v>
      </c>
      <c r="G1557" s="59">
        <v>5</v>
      </c>
      <c r="H1557" s="63" t="s">
        <v>98</v>
      </c>
      <c r="I1557" s="59">
        <v>1.4</v>
      </c>
      <c r="J1557" s="63" t="s">
        <v>104</v>
      </c>
      <c r="K1557" s="67">
        <v>1.6</v>
      </c>
      <c r="L1557" s="155">
        <v>6</v>
      </c>
      <c r="M155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57" s="89" t="str">
        <f>CONCATENATE("F","$",Таблица_основная[[#This Row],[Первая строка массива]])</f>
        <v>F$1190</v>
      </c>
      <c r="O1557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57" s="90">
        <v>1190</v>
      </c>
      <c r="Q1557" s="90">
        <f>Таблица_основная[[#This Row],[Первая строка массива]]+43</f>
        <v>1233</v>
      </c>
    </row>
    <row r="1558" spans="1:17" ht="15.75" x14ac:dyDescent="0.25">
      <c r="A1558" s="90">
        <v>965</v>
      </c>
      <c r="B1558" s="90">
        <v>1557</v>
      </c>
      <c r="C1558" s="53" t="s">
        <v>40</v>
      </c>
      <c r="D1558" s="54" t="s">
        <v>83</v>
      </c>
      <c r="E1558" s="55">
        <v>44927</v>
      </c>
      <c r="F1558" s="92">
        <v>1</v>
      </c>
      <c r="G1558" s="96">
        <v>5</v>
      </c>
      <c r="H1558" s="63" t="s">
        <v>98</v>
      </c>
      <c r="I1558" s="92">
        <v>1.1000000000000001</v>
      </c>
      <c r="J1558" s="63" t="s">
        <v>104</v>
      </c>
      <c r="K1558" s="67">
        <v>32.1</v>
      </c>
      <c r="L1558" s="155">
        <v>6</v>
      </c>
      <c r="M155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26</v>
      </c>
      <c r="N1558" s="89" t="str">
        <f>CONCATENATE("F","$",Таблица_основная[[#This Row],[Первая строка массива]])</f>
        <v>F$926</v>
      </c>
      <c r="O1558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58" s="90">
        <v>926</v>
      </c>
      <c r="Q1558" s="90">
        <f>Таблица_основная[[#This Row],[Первая строка массива]]+43</f>
        <v>969</v>
      </c>
    </row>
    <row r="1559" spans="1:17" ht="15.75" x14ac:dyDescent="0.25">
      <c r="A1559" s="90">
        <v>1053</v>
      </c>
      <c r="B1559" s="90">
        <v>1558</v>
      </c>
      <c r="C1559" s="53" t="s">
        <v>40</v>
      </c>
      <c r="D1559" s="54" t="s">
        <v>163</v>
      </c>
      <c r="E1559" s="55">
        <v>44927</v>
      </c>
      <c r="F1559" s="94">
        <v>100</v>
      </c>
      <c r="G1559" s="96">
        <v>1</v>
      </c>
      <c r="H1559" s="63" t="s">
        <v>98</v>
      </c>
      <c r="I1559" s="94">
        <v>99.5</v>
      </c>
      <c r="J1559" s="63" t="s">
        <v>104</v>
      </c>
      <c r="K1559" s="67" t="s">
        <v>178</v>
      </c>
      <c r="L1559" s="155">
        <v>6</v>
      </c>
      <c r="M155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59" s="89" t="str">
        <f>CONCATENATE("F","$",Таблица_основная[[#This Row],[Первая строка массива]])</f>
        <v>F$1014</v>
      </c>
      <c r="O1559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59" s="90">
        <v>1014</v>
      </c>
      <c r="Q1559" s="90">
        <f>Таблица_основная[[#This Row],[Первая строка массива]]+43</f>
        <v>1057</v>
      </c>
    </row>
    <row r="1560" spans="1:17" ht="15.75" x14ac:dyDescent="0.25">
      <c r="A1560" s="90">
        <v>262</v>
      </c>
      <c r="B1560" s="90">
        <v>1559</v>
      </c>
      <c r="C1560" s="53" t="s">
        <v>41</v>
      </c>
      <c r="D1560" s="54" t="s">
        <v>155</v>
      </c>
      <c r="E1560" s="55">
        <v>44562</v>
      </c>
      <c r="F1560" s="59">
        <v>13</v>
      </c>
      <c r="G1560" s="59">
        <v>19</v>
      </c>
      <c r="H1560" s="63" t="s">
        <v>97</v>
      </c>
      <c r="I1560" s="59">
        <v>24.3</v>
      </c>
      <c r="J1560" s="63" t="s">
        <v>103</v>
      </c>
      <c r="K1560" s="72">
        <v>235.1</v>
      </c>
      <c r="L1560" s="154">
        <v>42</v>
      </c>
      <c r="M1560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0" s="89" t="str">
        <f>CONCATENATE("F","$",Таблица_основная[[#This Row],[Первая строка массива]])</f>
        <v>F$222</v>
      </c>
      <c r="O1560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60" s="90">
        <v>222</v>
      </c>
      <c r="Q1560" s="90">
        <f>Таблица_основная[[#This Row],[Первая строка массива]]+43</f>
        <v>265</v>
      </c>
    </row>
    <row r="1561" spans="1:17" ht="15.75" x14ac:dyDescent="0.25">
      <c r="A1561" s="90">
        <v>790</v>
      </c>
      <c r="B1561" s="90">
        <v>1560</v>
      </c>
      <c r="C1561" s="53" t="s">
        <v>41</v>
      </c>
      <c r="D1561" s="54" t="s">
        <v>164</v>
      </c>
      <c r="E1561" s="55">
        <v>44562</v>
      </c>
      <c r="F1561" s="59">
        <v>39358</v>
      </c>
      <c r="G1561" s="59">
        <v>41</v>
      </c>
      <c r="H1561" s="63" t="s">
        <v>97</v>
      </c>
      <c r="I1561" s="59">
        <v>116149</v>
      </c>
      <c r="J1561" s="63" t="s">
        <v>103</v>
      </c>
      <c r="K1561" s="73">
        <v>1712442.1</v>
      </c>
      <c r="L1561" s="154">
        <v>42</v>
      </c>
      <c r="M1561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1" s="89" t="str">
        <f>CONCATENATE("F","$",Таблица_основная[[#This Row],[Первая строка массива]])</f>
        <v>F$750</v>
      </c>
      <c r="O1561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61" s="90">
        <v>750</v>
      </c>
      <c r="Q1561" s="90">
        <f>Таблица_основная[[#This Row],[Первая строка массива]]+43</f>
        <v>793</v>
      </c>
    </row>
    <row r="1562" spans="1:17" ht="15.75" x14ac:dyDescent="0.25">
      <c r="A1562" s="90">
        <v>306</v>
      </c>
      <c r="B1562" s="90">
        <v>1561</v>
      </c>
      <c r="C1562" s="53" t="s">
        <v>41</v>
      </c>
      <c r="D1562" s="54" t="s">
        <v>156</v>
      </c>
      <c r="E1562" s="55">
        <v>44562</v>
      </c>
      <c r="F1562" s="146">
        <v>0.3</v>
      </c>
      <c r="G1562" s="59">
        <v>2</v>
      </c>
      <c r="H1562" s="63" t="s">
        <v>97</v>
      </c>
      <c r="I1562" s="146">
        <v>0.2</v>
      </c>
      <c r="J1562" s="63" t="s">
        <v>103</v>
      </c>
      <c r="K1562" s="67">
        <v>2E-3</v>
      </c>
      <c r="L1562" s="155">
        <v>42</v>
      </c>
      <c r="M15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562" s="89" t="str">
        <f>CONCATENATE("F","$",Таблица_основная[[#This Row],[Первая строка массива]])</f>
        <v>F$266</v>
      </c>
      <c r="O1562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562" s="90">
        <v>266</v>
      </c>
      <c r="Q1562" s="90">
        <f>Таблица_основная[[#This Row],[Первая строка массива]]+43</f>
        <v>309</v>
      </c>
    </row>
    <row r="1563" spans="1:17" ht="15.75" x14ac:dyDescent="0.25">
      <c r="A1563" s="90">
        <v>42</v>
      </c>
      <c r="B1563" s="90">
        <v>1562</v>
      </c>
      <c r="C1563" s="53" t="s">
        <v>41</v>
      </c>
      <c r="D1563" s="54" t="s">
        <v>165</v>
      </c>
      <c r="E1563" s="55">
        <v>44562</v>
      </c>
      <c r="F1563" s="56">
        <v>27</v>
      </c>
      <c r="G1563" s="59">
        <v>40</v>
      </c>
      <c r="H1563" s="63" t="s">
        <v>97</v>
      </c>
      <c r="I1563" s="56">
        <v>154.69999999999999</v>
      </c>
      <c r="J1563" s="63" t="s">
        <v>103</v>
      </c>
      <c r="K1563" s="74">
        <v>2237.9</v>
      </c>
      <c r="L1563" s="154">
        <v>42</v>
      </c>
      <c r="M1563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563" s="89" t="str">
        <f>CONCATENATE("F","$",Таблица_основная[[#This Row],[Первая строка массива]])</f>
        <v>F$2</v>
      </c>
      <c r="O1563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563" s="90">
        <v>2</v>
      </c>
      <c r="Q1563" s="90">
        <f>Таблица_основная[[#This Row],[Первая строка массива]]+43</f>
        <v>45</v>
      </c>
    </row>
    <row r="1564" spans="1:17" ht="15.75" x14ac:dyDescent="0.25">
      <c r="A1564" s="90">
        <v>834</v>
      </c>
      <c r="B1564" s="90">
        <v>1563</v>
      </c>
      <c r="C1564" s="53" t="s">
        <v>41</v>
      </c>
      <c r="D1564" s="54" t="s">
        <v>166</v>
      </c>
      <c r="E1564" s="55">
        <v>44562</v>
      </c>
      <c r="F1564" s="56">
        <v>398</v>
      </c>
      <c r="G1564" s="59">
        <v>43</v>
      </c>
      <c r="H1564" s="63" t="s">
        <v>97</v>
      </c>
      <c r="I1564" s="56">
        <v>3901.3</v>
      </c>
      <c r="J1564" s="63" t="s">
        <v>103</v>
      </c>
      <c r="K1564" s="74">
        <v>44096.6</v>
      </c>
      <c r="L1564" s="154">
        <v>42</v>
      </c>
      <c r="M1564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4" s="89" t="str">
        <f>CONCATENATE("F","$",Таблица_основная[[#This Row],[Первая строка массива]])</f>
        <v>F$794</v>
      </c>
      <c r="O1564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564" s="90">
        <v>794</v>
      </c>
      <c r="Q1564" s="90">
        <f>Таблица_основная[[#This Row],[Первая строка массива]]+43</f>
        <v>837</v>
      </c>
    </row>
    <row r="1565" spans="1:17" ht="15.75" x14ac:dyDescent="0.25">
      <c r="A1565" s="90">
        <v>86</v>
      </c>
      <c r="B1565" s="90">
        <v>1564</v>
      </c>
      <c r="C1565" s="53" t="s">
        <v>41</v>
      </c>
      <c r="D1565" s="54" t="s">
        <v>157</v>
      </c>
      <c r="E1565" s="55">
        <v>44562</v>
      </c>
      <c r="F1565" s="56">
        <v>438</v>
      </c>
      <c r="G1565" s="59">
        <v>44</v>
      </c>
      <c r="H1565" s="63" t="s">
        <v>97</v>
      </c>
      <c r="I1565" s="56">
        <v>4080.4</v>
      </c>
      <c r="J1565" s="63" t="s">
        <v>103</v>
      </c>
      <c r="K1565" s="68">
        <v>46569.599999999999</v>
      </c>
      <c r="L1565" s="155">
        <v>42</v>
      </c>
      <c r="M15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5" s="89" t="str">
        <f>CONCATENATE("F","$",Таблица_основная[[#This Row],[Первая строка массива]])</f>
        <v>F$46</v>
      </c>
      <c r="O1565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565" s="90">
        <v>46</v>
      </c>
      <c r="Q1565" s="90">
        <f>Таблица_основная[[#This Row],[Первая строка массива]]+43</f>
        <v>89</v>
      </c>
    </row>
    <row r="1566" spans="1:17" ht="15.75" x14ac:dyDescent="0.25">
      <c r="A1566" s="90">
        <v>438</v>
      </c>
      <c r="B1566" s="90">
        <v>1565</v>
      </c>
      <c r="C1566" s="53" t="s">
        <v>41</v>
      </c>
      <c r="D1566" s="54" t="s">
        <v>71</v>
      </c>
      <c r="E1566" s="55">
        <v>44562</v>
      </c>
      <c r="F1566" s="57">
        <v>11.1</v>
      </c>
      <c r="G1566" s="59">
        <v>36</v>
      </c>
      <c r="H1566" s="63" t="s">
        <v>97</v>
      </c>
      <c r="I1566" s="57">
        <v>35.1</v>
      </c>
      <c r="J1566" s="63" t="s">
        <v>103</v>
      </c>
      <c r="K1566" s="67">
        <v>27.2</v>
      </c>
      <c r="L1566" s="155">
        <v>42</v>
      </c>
      <c r="M15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6" s="89" t="str">
        <f>CONCATENATE("F","$",Таблица_основная[[#This Row],[Первая строка массива]])</f>
        <v>F$398</v>
      </c>
      <c r="O1566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566" s="90">
        <v>398</v>
      </c>
      <c r="Q1566" s="90">
        <f>Таблица_основная[[#This Row],[Первая строка массива]]+43</f>
        <v>441</v>
      </c>
    </row>
    <row r="1567" spans="1:17" ht="15.75" x14ac:dyDescent="0.25">
      <c r="A1567" s="90">
        <v>350</v>
      </c>
      <c r="B1567" s="90">
        <v>1566</v>
      </c>
      <c r="C1567" s="53" t="s">
        <v>41</v>
      </c>
      <c r="D1567" s="54" t="s">
        <v>158</v>
      </c>
      <c r="E1567" s="55">
        <v>44562</v>
      </c>
      <c r="F1567" s="56">
        <v>71</v>
      </c>
      <c r="G1567" s="59">
        <v>38</v>
      </c>
      <c r="H1567" s="63" t="s">
        <v>97</v>
      </c>
      <c r="I1567" s="56">
        <v>225.2</v>
      </c>
      <c r="J1567" s="63" t="s">
        <v>103</v>
      </c>
      <c r="K1567" s="67">
        <v>2573.6</v>
      </c>
      <c r="L1567" s="155">
        <v>42</v>
      </c>
      <c r="M15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567" s="89" t="str">
        <f>CONCATENATE("F","$",Таблица_основная[[#This Row],[Первая строка массива]])</f>
        <v>F$310</v>
      </c>
      <c r="O1567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567" s="90">
        <v>310</v>
      </c>
      <c r="Q1567" s="90">
        <f>Таблица_основная[[#This Row],[Первая строка массива]]+43</f>
        <v>353</v>
      </c>
    </row>
    <row r="1568" spans="1:17" ht="15.75" x14ac:dyDescent="0.25">
      <c r="A1568" s="90">
        <v>174</v>
      </c>
      <c r="B1568" s="90">
        <v>1567</v>
      </c>
      <c r="C1568" s="53" t="s">
        <v>41</v>
      </c>
      <c r="D1568" s="144" t="s">
        <v>85</v>
      </c>
      <c r="E1568" s="55">
        <v>44562</v>
      </c>
      <c r="F1568" s="137">
        <v>0.66</v>
      </c>
      <c r="G1568" s="90">
        <v>16</v>
      </c>
      <c r="H1568" s="63" t="s">
        <v>97</v>
      </c>
      <c r="I1568" s="147">
        <v>0</v>
      </c>
      <c r="J1568" s="63" t="s">
        <v>103</v>
      </c>
      <c r="K1568" s="140" t="s">
        <v>178</v>
      </c>
      <c r="L1568" s="156">
        <v>42</v>
      </c>
      <c r="M156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8" s="89" t="str">
        <f>CONCATENATE("F","$",Таблица_основная[[#This Row],[Первая строка массива]])</f>
        <v>F$134</v>
      </c>
      <c r="O1568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568" s="90">
        <v>134</v>
      </c>
      <c r="Q1568" s="90">
        <f>Таблица_основная[[#This Row],[Первая строка массива]]+43</f>
        <v>177</v>
      </c>
    </row>
    <row r="1569" spans="1:17" ht="15.75" x14ac:dyDescent="0.25">
      <c r="A1569" s="90">
        <v>570</v>
      </c>
      <c r="B1569" s="90">
        <v>1568</v>
      </c>
      <c r="C1569" s="53" t="s">
        <v>41</v>
      </c>
      <c r="D1569" s="144" t="s">
        <v>86</v>
      </c>
      <c r="E1569" s="55">
        <v>44562</v>
      </c>
      <c r="F1569" s="147">
        <v>16</v>
      </c>
      <c r="G1569" s="90">
        <v>20</v>
      </c>
      <c r="H1569" s="63" t="s">
        <v>97</v>
      </c>
      <c r="I1569" s="150">
        <v>25.4</v>
      </c>
      <c r="J1569" s="63" t="s">
        <v>103</v>
      </c>
      <c r="K1569" s="67" t="s">
        <v>178</v>
      </c>
      <c r="L1569" s="155">
        <v>42</v>
      </c>
      <c r="M156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69" s="89" t="str">
        <f>CONCATENATE("F","$",Таблица_основная[[#This Row],[Первая строка массива]])</f>
        <v>F$530</v>
      </c>
      <c r="O1569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569" s="90">
        <v>530</v>
      </c>
      <c r="Q1569" s="90">
        <f>Таблица_основная[[#This Row],[Первая строка массива]]+43</f>
        <v>573</v>
      </c>
    </row>
    <row r="1570" spans="1:17" ht="15.75" x14ac:dyDescent="0.25">
      <c r="A1570" s="90">
        <v>614</v>
      </c>
      <c r="B1570" s="90">
        <v>1569</v>
      </c>
      <c r="C1570" s="53" t="s">
        <v>41</v>
      </c>
      <c r="D1570" s="144" t="s">
        <v>159</v>
      </c>
      <c r="E1570" s="55">
        <v>44562</v>
      </c>
      <c r="F1570" s="147">
        <v>28</v>
      </c>
      <c r="G1570" s="90">
        <v>28</v>
      </c>
      <c r="H1570" s="63" t="s">
        <v>97</v>
      </c>
      <c r="I1570" s="150">
        <v>62.9</v>
      </c>
      <c r="J1570" s="63" t="s">
        <v>103</v>
      </c>
      <c r="K1570" s="67" t="s">
        <v>178</v>
      </c>
      <c r="L1570" s="155">
        <v>42</v>
      </c>
      <c r="M15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570" s="89" t="str">
        <f>CONCATENATE("F","$",Таблица_основная[[#This Row],[Первая строка массива]])</f>
        <v>F$574</v>
      </c>
      <c r="O1570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570" s="90">
        <v>574</v>
      </c>
      <c r="Q1570" s="90">
        <f>Таблица_основная[[#This Row],[Первая строка массива]]+43</f>
        <v>617</v>
      </c>
    </row>
    <row r="1571" spans="1:17" ht="15.75" x14ac:dyDescent="0.25">
      <c r="A1571" s="90">
        <v>702</v>
      </c>
      <c r="B1571" s="90">
        <v>1570</v>
      </c>
      <c r="C1571" s="53" t="s">
        <v>41</v>
      </c>
      <c r="D1571" s="91" t="s">
        <v>89</v>
      </c>
      <c r="E1571" s="55">
        <v>44562</v>
      </c>
      <c r="F1571" s="137">
        <v>17</v>
      </c>
      <c r="G1571" s="90">
        <v>22</v>
      </c>
      <c r="H1571" s="63" t="s">
        <v>97</v>
      </c>
      <c r="I1571" s="93">
        <v>32.1</v>
      </c>
      <c r="J1571" s="63" t="s">
        <v>103</v>
      </c>
      <c r="K1571" s="67">
        <v>35.9</v>
      </c>
      <c r="L1571" s="155">
        <v>42</v>
      </c>
      <c r="M15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N1571" s="89" t="str">
        <f>CONCATENATE("F","$",Таблица_основная[[#This Row],[Первая строка массива]])</f>
        <v>F$662</v>
      </c>
      <c r="O1571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571" s="90">
        <v>662</v>
      </c>
      <c r="Q1571" s="90">
        <f>Таблица_основная[[#This Row],[Первая строка массива]]+43</f>
        <v>705</v>
      </c>
    </row>
    <row r="1572" spans="1:17" ht="15.75" x14ac:dyDescent="0.25">
      <c r="A1572" s="90">
        <v>658</v>
      </c>
      <c r="B1572" s="90">
        <v>1571</v>
      </c>
      <c r="C1572" s="53" t="s">
        <v>41</v>
      </c>
      <c r="D1572" s="91" t="s">
        <v>90</v>
      </c>
      <c r="E1572" s="55">
        <v>44562</v>
      </c>
      <c r="F1572" s="137">
        <v>3</v>
      </c>
      <c r="G1572" s="90">
        <v>21</v>
      </c>
      <c r="H1572" s="63" t="s">
        <v>97</v>
      </c>
      <c r="I1572" s="93">
        <v>13.7</v>
      </c>
      <c r="J1572" s="63" t="s">
        <v>103</v>
      </c>
      <c r="K1572" s="67">
        <v>42.8</v>
      </c>
      <c r="L1572" s="155">
        <v>42</v>
      </c>
      <c r="M157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2" s="89" t="str">
        <f>CONCATENATE("F","$",Таблица_основная[[#This Row],[Первая строка массива]])</f>
        <v>F$618</v>
      </c>
      <c r="O1572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572" s="90">
        <v>618</v>
      </c>
      <c r="Q1572" s="90">
        <f>Таблица_основная[[#This Row],[Первая строка массива]]+43</f>
        <v>661</v>
      </c>
    </row>
    <row r="1573" spans="1:17" ht="15.75" x14ac:dyDescent="0.25">
      <c r="A1573" s="90">
        <v>746</v>
      </c>
      <c r="B1573" s="90">
        <v>1572</v>
      </c>
      <c r="C1573" s="53" t="s">
        <v>41</v>
      </c>
      <c r="D1573" s="91" t="s">
        <v>160</v>
      </c>
      <c r="E1573" s="55">
        <v>44562</v>
      </c>
      <c r="F1573" s="137">
        <v>0.2</v>
      </c>
      <c r="G1573" s="90">
        <v>7</v>
      </c>
      <c r="H1573" s="63" t="s">
        <v>97</v>
      </c>
      <c r="I1573" s="93">
        <v>0</v>
      </c>
      <c r="J1573" s="63" t="s">
        <v>103</v>
      </c>
      <c r="K1573" s="140" t="s">
        <v>178</v>
      </c>
      <c r="L1573" s="156">
        <v>42</v>
      </c>
      <c r="M157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573" s="89" t="str">
        <f>CONCATENATE("F","$",Таблица_основная[[#This Row],[Первая строка массива]])</f>
        <v>F$706</v>
      </c>
      <c r="O1573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573" s="90">
        <v>706</v>
      </c>
      <c r="Q1573" s="90">
        <f>Таблица_основная[[#This Row],[Первая строка массива]]+43</f>
        <v>749</v>
      </c>
    </row>
    <row r="1574" spans="1:17" ht="15.75" x14ac:dyDescent="0.25">
      <c r="A1574" s="90">
        <v>482</v>
      </c>
      <c r="B1574" s="90">
        <v>1573</v>
      </c>
      <c r="C1574" s="53" t="s">
        <v>41</v>
      </c>
      <c r="D1574" s="91" t="s">
        <v>161</v>
      </c>
      <c r="E1574" s="55">
        <v>44562</v>
      </c>
      <c r="F1574" s="95">
        <v>0.4</v>
      </c>
      <c r="G1574" s="90">
        <v>2</v>
      </c>
      <c r="H1574" s="63" t="s">
        <v>97</v>
      </c>
      <c r="I1574" s="93">
        <v>0.2</v>
      </c>
      <c r="J1574" s="63" t="s">
        <v>103</v>
      </c>
      <c r="K1574" s="67" t="s">
        <v>178</v>
      </c>
      <c r="L1574" s="155">
        <v>42</v>
      </c>
      <c r="M157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4" s="89" t="str">
        <f>CONCATENATE("F","$",Таблица_основная[[#This Row],[Первая строка массива]])</f>
        <v>F$442</v>
      </c>
      <c r="O1574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574" s="90">
        <v>442</v>
      </c>
      <c r="Q1574" s="90">
        <f>Таблица_основная[[#This Row],[Первая строка массива]]+43</f>
        <v>485</v>
      </c>
    </row>
    <row r="1575" spans="1:17" ht="15.75" x14ac:dyDescent="0.25">
      <c r="A1575" s="90">
        <v>526</v>
      </c>
      <c r="B1575" s="90">
        <v>1574</v>
      </c>
      <c r="C1575" s="53" t="s">
        <v>41</v>
      </c>
      <c r="D1575" s="91" t="s">
        <v>94</v>
      </c>
      <c r="E1575" s="55">
        <v>44562</v>
      </c>
      <c r="F1575" s="95">
        <v>1.5</v>
      </c>
      <c r="G1575" s="90">
        <v>3</v>
      </c>
      <c r="H1575" s="63" t="s">
        <v>97</v>
      </c>
      <c r="I1575" s="95">
        <v>0.6</v>
      </c>
      <c r="J1575" s="63" t="s">
        <v>103</v>
      </c>
      <c r="K1575" s="67">
        <v>0.2</v>
      </c>
      <c r="L1575" s="155">
        <v>42</v>
      </c>
      <c r="M157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5" s="89" t="str">
        <f>CONCATENATE("F","$",Таблица_основная[[#This Row],[Первая строка массива]])</f>
        <v>F$486</v>
      </c>
      <c r="O1575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575" s="90">
        <v>486</v>
      </c>
      <c r="Q1575" s="90">
        <f>Таблица_основная[[#This Row],[Первая строка массива]]+43</f>
        <v>529</v>
      </c>
    </row>
    <row r="1576" spans="1:17" ht="15.75" x14ac:dyDescent="0.25">
      <c r="A1576" s="90">
        <v>394</v>
      </c>
      <c r="B1576" s="90">
        <v>1575</v>
      </c>
      <c r="C1576" s="53" t="s">
        <v>41</v>
      </c>
      <c r="D1576" s="59" t="s">
        <v>162</v>
      </c>
      <c r="E1576" s="55">
        <v>44562</v>
      </c>
      <c r="F1576" s="146">
        <v>1.8</v>
      </c>
      <c r="G1576" s="59">
        <v>11</v>
      </c>
      <c r="H1576" s="63" t="s">
        <v>97</v>
      </c>
      <c r="I1576" s="59">
        <v>1.9</v>
      </c>
      <c r="J1576" s="63" t="s">
        <v>103</v>
      </c>
      <c r="K1576" s="67">
        <v>1.5</v>
      </c>
      <c r="L1576" s="155">
        <v>42</v>
      </c>
      <c r="M157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6" s="89" t="str">
        <f>CONCATENATE("F","$",Таблица_основная[[#This Row],[Первая строка массива]])</f>
        <v>F$354</v>
      </c>
      <c r="O1576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576" s="90">
        <v>354</v>
      </c>
      <c r="Q1576" s="90">
        <f>Таблица_основная[[#This Row],[Первая строка массива]]+43</f>
        <v>397</v>
      </c>
    </row>
    <row r="1577" spans="1:17" ht="15.75" x14ac:dyDescent="0.25">
      <c r="A1577" s="90">
        <v>130</v>
      </c>
      <c r="B1577" s="90">
        <v>1576</v>
      </c>
      <c r="C1577" s="53" t="s">
        <v>41</v>
      </c>
      <c r="D1577" s="59" t="s">
        <v>83</v>
      </c>
      <c r="E1577" s="55">
        <v>44562</v>
      </c>
      <c r="F1577" s="92">
        <v>0</v>
      </c>
      <c r="G1577" s="96">
        <v>6</v>
      </c>
      <c r="H1577" s="63" t="s">
        <v>97</v>
      </c>
      <c r="I1577" s="92">
        <v>1.1000000000000001</v>
      </c>
      <c r="J1577" s="63" t="s">
        <v>103</v>
      </c>
      <c r="K1577" s="67">
        <v>30.3</v>
      </c>
      <c r="L1577" s="155">
        <v>42</v>
      </c>
      <c r="M157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577" s="89" t="str">
        <f>CONCATENATE("F","$",Таблица_основная[[#This Row],[Первая строка массива]])</f>
        <v>F$90</v>
      </c>
      <c r="O1577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577" s="90">
        <v>90</v>
      </c>
      <c r="Q1577" s="90">
        <f>Таблица_основная[[#This Row],[Первая строка массива]]+43</f>
        <v>133</v>
      </c>
    </row>
    <row r="1578" spans="1:17" ht="15.75" x14ac:dyDescent="0.25">
      <c r="A1578" s="90">
        <v>218</v>
      </c>
      <c r="B1578" s="90">
        <v>1577</v>
      </c>
      <c r="C1578" s="53" t="s">
        <v>41</v>
      </c>
      <c r="D1578" s="59" t="s">
        <v>163</v>
      </c>
      <c r="E1578" s="55">
        <v>44562</v>
      </c>
      <c r="F1578" s="94">
        <v>100</v>
      </c>
      <c r="G1578" s="96">
        <v>1</v>
      </c>
      <c r="H1578" s="63" t="s">
        <v>97</v>
      </c>
      <c r="I1578" s="94">
        <v>99.2</v>
      </c>
      <c r="J1578" s="63" t="s">
        <v>103</v>
      </c>
      <c r="K1578" s="67" t="s">
        <v>178</v>
      </c>
      <c r="L1578" s="155">
        <v>42</v>
      </c>
      <c r="M157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578" s="89" t="str">
        <f>CONCATENATE("F","$",Таблица_основная[[#This Row],[Первая строка массива]])</f>
        <v>F$178</v>
      </c>
      <c r="O1578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578" s="90">
        <v>178</v>
      </c>
      <c r="Q1578" s="90">
        <f>Таблица_основная[[#This Row],[Первая строка массива]]+43</f>
        <v>221</v>
      </c>
    </row>
    <row r="1579" spans="1:17" ht="15.75" x14ac:dyDescent="0.25">
      <c r="A1579" s="90">
        <v>1098</v>
      </c>
      <c r="B1579" s="90">
        <v>1578</v>
      </c>
      <c r="C1579" s="53" t="s">
        <v>41</v>
      </c>
      <c r="D1579" s="59" t="s">
        <v>155</v>
      </c>
      <c r="E1579" s="55">
        <v>44927</v>
      </c>
      <c r="F1579" s="59">
        <v>13</v>
      </c>
      <c r="G1579" s="59">
        <v>17</v>
      </c>
      <c r="H1579" s="63" t="s">
        <v>98</v>
      </c>
      <c r="I1579" s="59">
        <v>24</v>
      </c>
      <c r="J1579" s="63" t="s">
        <v>104</v>
      </c>
      <c r="K1579" s="69">
        <v>209.5</v>
      </c>
      <c r="L1579" s="154">
        <v>39</v>
      </c>
      <c r="M1579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79" s="89" t="str">
        <f>CONCATENATE("F","$",Таблица_основная[[#This Row],[Первая строка массива]])</f>
        <v>F$1058</v>
      </c>
      <c r="O1579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579" s="90">
        <v>1058</v>
      </c>
      <c r="Q1579" s="90">
        <f>Таблица_основная[[#This Row],[Первая строка массива]]+43</f>
        <v>1101</v>
      </c>
    </row>
    <row r="1580" spans="1:17" ht="15.75" x14ac:dyDescent="0.25">
      <c r="A1580" s="90">
        <v>1626</v>
      </c>
      <c r="B1580" s="90">
        <v>1579</v>
      </c>
      <c r="C1580" s="53" t="s">
        <v>41</v>
      </c>
      <c r="D1580" s="59" t="s">
        <v>164</v>
      </c>
      <c r="E1580" s="55">
        <v>44927</v>
      </c>
      <c r="F1580" s="59">
        <v>39294</v>
      </c>
      <c r="G1580" s="59">
        <v>41</v>
      </c>
      <c r="H1580" s="63" t="s">
        <v>98</v>
      </c>
      <c r="I1580" s="59">
        <v>131655.9</v>
      </c>
      <c r="J1580" s="63" t="s">
        <v>104</v>
      </c>
      <c r="K1580" s="71">
        <v>1645476.7</v>
      </c>
      <c r="L1580" s="155">
        <v>39</v>
      </c>
      <c r="M1580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0" s="89" t="str">
        <f>CONCATENATE("F","$",Таблица_основная[[#This Row],[Первая строка массива]])</f>
        <v>F$1586</v>
      </c>
      <c r="O1580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580" s="90">
        <v>1586</v>
      </c>
      <c r="Q1580" s="90">
        <f>Таблица_основная[[#This Row],[Первая строка массива]]+43</f>
        <v>1629</v>
      </c>
    </row>
    <row r="1581" spans="1:17" ht="15.75" x14ac:dyDescent="0.25">
      <c r="A1581" s="90">
        <v>1142</v>
      </c>
      <c r="B1581" s="90">
        <v>1580</v>
      </c>
      <c r="C1581" s="53" t="s">
        <v>41</v>
      </c>
      <c r="D1581" s="54" t="s">
        <v>156</v>
      </c>
      <c r="E1581" s="55">
        <v>44927</v>
      </c>
      <c r="F1581" s="146">
        <v>0.3</v>
      </c>
      <c r="G1581" s="59">
        <v>2</v>
      </c>
      <c r="H1581" s="63" t="s">
        <v>98</v>
      </c>
      <c r="I1581" s="146">
        <v>0.2</v>
      </c>
      <c r="J1581" s="63" t="s">
        <v>104</v>
      </c>
      <c r="K1581" s="66">
        <v>1E-3</v>
      </c>
      <c r="L1581" s="154">
        <v>39</v>
      </c>
      <c r="M1581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581" s="89" t="str">
        <f>CONCATENATE("F","$",Таблица_основная[[#This Row],[Первая строка массива]])</f>
        <v>F$1102</v>
      </c>
      <c r="O1581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581" s="90">
        <v>1102</v>
      </c>
      <c r="Q1581" s="90">
        <f>Таблица_основная[[#This Row],[Первая строка массива]]+43</f>
        <v>1145</v>
      </c>
    </row>
    <row r="1582" spans="1:17" ht="15.75" x14ac:dyDescent="0.25">
      <c r="A1582" s="90">
        <v>878</v>
      </c>
      <c r="B1582" s="90">
        <v>1581</v>
      </c>
      <c r="C1582" s="53" t="s">
        <v>41</v>
      </c>
      <c r="D1582" s="54" t="s">
        <v>165</v>
      </c>
      <c r="E1582" s="55">
        <v>44927</v>
      </c>
      <c r="F1582" s="59">
        <v>24</v>
      </c>
      <c r="G1582" s="59">
        <v>39</v>
      </c>
      <c r="H1582" s="63" t="s">
        <v>98</v>
      </c>
      <c r="I1582" s="59">
        <v>147.19999999999999</v>
      </c>
      <c r="J1582" s="63" t="s">
        <v>104</v>
      </c>
      <c r="K1582" s="70">
        <v>2015</v>
      </c>
      <c r="L1582" s="154">
        <v>39</v>
      </c>
      <c r="M158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2" s="89" t="str">
        <f>CONCATENATE("F","$",Таблица_основная[[#This Row],[Первая строка массива]])</f>
        <v>F$838</v>
      </c>
      <c r="O1582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582" s="90">
        <v>838</v>
      </c>
      <c r="Q1582" s="90">
        <f>Таблица_основная[[#This Row],[Первая строка массива]]+43</f>
        <v>881</v>
      </c>
    </row>
    <row r="1583" spans="1:17" ht="15.75" x14ac:dyDescent="0.25">
      <c r="A1583" s="90">
        <v>1670</v>
      </c>
      <c r="B1583" s="90">
        <v>1582</v>
      </c>
      <c r="C1583" s="53" t="s">
        <v>41</v>
      </c>
      <c r="D1583" s="54" t="s">
        <v>166</v>
      </c>
      <c r="E1583" s="55">
        <v>44927</v>
      </c>
      <c r="F1583" s="59">
        <v>433</v>
      </c>
      <c r="G1583" s="59">
        <v>43</v>
      </c>
      <c r="H1583" s="63" t="s">
        <v>98</v>
      </c>
      <c r="I1583" s="59">
        <v>4235.8999999999996</v>
      </c>
      <c r="J1583" s="63" t="s">
        <v>104</v>
      </c>
      <c r="K1583" s="70">
        <v>45809.4</v>
      </c>
      <c r="L1583" s="154">
        <v>39</v>
      </c>
      <c r="M1583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3" s="89" t="str">
        <f>CONCATENATE("F","$",Таблица_основная[[#This Row],[Первая строка массива]])</f>
        <v>F$1630</v>
      </c>
      <c r="O1583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583" s="90">
        <v>1630</v>
      </c>
      <c r="Q1583" s="90">
        <f>Таблица_основная[[#This Row],[Первая строка массива]]+43</f>
        <v>1673</v>
      </c>
    </row>
    <row r="1584" spans="1:17" ht="15.75" x14ac:dyDescent="0.25">
      <c r="A1584" s="90">
        <v>922</v>
      </c>
      <c r="B1584" s="90">
        <v>1583</v>
      </c>
      <c r="C1584" s="53" t="s">
        <v>41</v>
      </c>
      <c r="D1584" s="54" t="s">
        <v>157</v>
      </c>
      <c r="E1584" s="55">
        <v>44927</v>
      </c>
      <c r="F1584" s="59">
        <v>470</v>
      </c>
      <c r="G1584" s="59">
        <v>43</v>
      </c>
      <c r="H1584" s="63" t="s">
        <v>98</v>
      </c>
      <c r="I1584" s="59">
        <v>4407.1000000000004</v>
      </c>
      <c r="J1584" s="63" t="s">
        <v>104</v>
      </c>
      <c r="K1584" s="67">
        <v>48033.8</v>
      </c>
      <c r="L1584" s="155">
        <v>39</v>
      </c>
      <c r="M158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4" s="89" t="str">
        <f>CONCATENATE("F","$",Таблица_основная[[#This Row],[Первая строка массива]])</f>
        <v>F$882</v>
      </c>
      <c r="O1584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584" s="90">
        <v>882</v>
      </c>
      <c r="Q1584" s="90">
        <f>Таблица_основная[[#This Row],[Первая строка массива]]+43</f>
        <v>925</v>
      </c>
    </row>
    <row r="1585" spans="1:17" ht="15.75" x14ac:dyDescent="0.25">
      <c r="A1585" s="90">
        <v>1274</v>
      </c>
      <c r="B1585" s="90">
        <v>1584</v>
      </c>
      <c r="C1585" s="53" t="s">
        <v>41</v>
      </c>
      <c r="D1585" s="54" t="s">
        <v>71</v>
      </c>
      <c r="E1585" s="55">
        <v>44927</v>
      </c>
      <c r="F1585" s="146">
        <v>12</v>
      </c>
      <c r="G1585" s="59">
        <v>39</v>
      </c>
      <c r="H1585" s="63" t="s">
        <v>98</v>
      </c>
      <c r="I1585" s="146">
        <v>33.5</v>
      </c>
      <c r="J1585" s="63" t="s">
        <v>104</v>
      </c>
      <c r="K1585" s="67">
        <v>29.2</v>
      </c>
      <c r="L1585" s="155">
        <v>39</v>
      </c>
      <c r="M158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5" s="89" t="str">
        <f>CONCATENATE("F","$",Таблица_основная[[#This Row],[Первая строка массива]])</f>
        <v>F$1234</v>
      </c>
      <c r="O1585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585" s="90">
        <v>1234</v>
      </c>
      <c r="Q1585" s="90">
        <f>Таблица_основная[[#This Row],[Первая строка массива]]+43</f>
        <v>1277</v>
      </c>
    </row>
    <row r="1586" spans="1:17" ht="15.75" x14ac:dyDescent="0.25">
      <c r="A1586" s="90">
        <v>1186</v>
      </c>
      <c r="B1586" s="90">
        <v>1585</v>
      </c>
      <c r="C1586" s="53" t="s">
        <v>41</v>
      </c>
      <c r="D1586" s="54" t="s">
        <v>158</v>
      </c>
      <c r="E1586" s="55">
        <v>44927</v>
      </c>
      <c r="F1586" s="56">
        <v>42</v>
      </c>
      <c r="G1586" s="59">
        <v>41</v>
      </c>
      <c r="H1586" s="63" t="s">
        <v>98</v>
      </c>
      <c r="I1586" s="56">
        <v>183.4</v>
      </c>
      <c r="J1586" s="63" t="s">
        <v>104</v>
      </c>
      <c r="K1586" s="67">
        <v>2563.9</v>
      </c>
      <c r="L1586" s="155">
        <v>39</v>
      </c>
      <c r="M158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6" s="89" t="str">
        <f>CONCATENATE("F","$",Таблица_основная[[#This Row],[Первая строка массива]])</f>
        <v>F$1146</v>
      </c>
      <c r="O1586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586" s="90">
        <v>1146</v>
      </c>
      <c r="Q1586" s="90">
        <f>Таблица_основная[[#This Row],[Первая строка массива]]+43</f>
        <v>1189</v>
      </c>
    </row>
    <row r="1587" spans="1:17" ht="15.75" x14ac:dyDescent="0.25">
      <c r="A1587" s="90">
        <v>1010</v>
      </c>
      <c r="B1587" s="90">
        <v>1586</v>
      </c>
      <c r="C1587" s="53" t="s">
        <v>41</v>
      </c>
      <c r="D1587" s="144" t="s">
        <v>85</v>
      </c>
      <c r="E1587" s="55">
        <v>44927</v>
      </c>
      <c r="F1587" s="93">
        <v>0.68</v>
      </c>
      <c r="G1587" s="90">
        <v>13</v>
      </c>
      <c r="H1587" s="63" t="s">
        <v>98</v>
      </c>
      <c r="I1587" s="147">
        <v>0</v>
      </c>
      <c r="J1587" s="63" t="s">
        <v>104</v>
      </c>
      <c r="K1587" s="140" t="s">
        <v>178</v>
      </c>
      <c r="L1587" s="156">
        <v>39</v>
      </c>
      <c r="M158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7" s="89" t="str">
        <f>CONCATENATE("F","$",Таблица_основная[[#This Row],[Первая строка массива]])</f>
        <v>F$970</v>
      </c>
      <c r="O1587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587" s="90">
        <v>970</v>
      </c>
      <c r="Q1587" s="90">
        <f>Таблица_основная[[#This Row],[Первая строка массива]]+43</f>
        <v>1013</v>
      </c>
    </row>
    <row r="1588" spans="1:17" ht="15.75" x14ac:dyDescent="0.25">
      <c r="A1588" s="90">
        <v>1406</v>
      </c>
      <c r="B1588" s="90">
        <v>1587</v>
      </c>
      <c r="C1588" s="53" t="s">
        <v>41</v>
      </c>
      <c r="D1588" s="144" t="s">
        <v>86</v>
      </c>
      <c r="E1588" s="55">
        <v>44927</v>
      </c>
      <c r="F1588" s="150">
        <v>18</v>
      </c>
      <c r="G1588" s="90">
        <v>18</v>
      </c>
      <c r="H1588" s="63" t="s">
        <v>98</v>
      </c>
      <c r="I1588" s="150">
        <v>28.3</v>
      </c>
      <c r="J1588" s="63" t="s">
        <v>104</v>
      </c>
      <c r="K1588" s="67" t="s">
        <v>178</v>
      </c>
      <c r="L1588" s="155">
        <v>39</v>
      </c>
      <c r="M158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8" s="89" t="str">
        <f>CONCATENATE("F","$",Таблица_основная[[#This Row],[Первая строка массива]])</f>
        <v>F$1366</v>
      </c>
      <c r="O1588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588" s="90">
        <v>1366</v>
      </c>
      <c r="Q1588" s="90">
        <f>Таблица_основная[[#This Row],[Первая строка массива]]+43</f>
        <v>1409</v>
      </c>
    </row>
    <row r="1589" spans="1:17" ht="15.75" x14ac:dyDescent="0.25">
      <c r="A1589" s="90">
        <v>1450</v>
      </c>
      <c r="B1589" s="90">
        <v>1588</v>
      </c>
      <c r="C1589" s="53" t="s">
        <v>41</v>
      </c>
      <c r="D1589" s="91" t="s">
        <v>159</v>
      </c>
      <c r="E1589" s="55">
        <v>44927</v>
      </c>
      <c r="F1589" s="58">
        <v>18</v>
      </c>
      <c r="G1589" s="90">
        <v>18</v>
      </c>
      <c r="H1589" s="63" t="s">
        <v>98</v>
      </c>
      <c r="I1589" s="58">
        <v>39.1</v>
      </c>
      <c r="J1589" s="63" t="s">
        <v>104</v>
      </c>
      <c r="K1589" s="67" t="s">
        <v>178</v>
      </c>
      <c r="L1589" s="155">
        <v>39</v>
      </c>
      <c r="M158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89" s="89" t="str">
        <f>CONCATENATE("F","$",Таблица_основная[[#This Row],[Первая строка массива]])</f>
        <v>F$1410</v>
      </c>
      <c r="O1589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589" s="90">
        <v>1410</v>
      </c>
      <c r="Q1589" s="90">
        <f>Таблица_основная[[#This Row],[Первая строка массива]]+43</f>
        <v>1453</v>
      </c>
    </row>
    <row r="1590" spans="1:17" ht="15.75" x14ac:dyDescent="0.25">
      <c r="A1590" s="90">
        <v>1538</v>
      </c>
      <c r="B1590" s="90">
        <v>1589</v>
      </c>
      <c r="C1590" s="53" t="s">
        <v>41</v>
      </c>
      <c r="D1590" s="91" t="s">
        <v>89</v>
      </c>
      <c r="E1590" s="55">
        <v>44927</v>
      </c>
      <c r="F1590" s="93">
        <v>17</v>
      </c>
      <c r="G1590" s="90">
        <v>30</v>
      </c>
      <c r="H1590" s="63" t="s">
        <v>98</v>
      </c>
      <c r="I1590" s="93">
        <v>43.2</v>
      </c>
      <c r="J1590" s="63" t="s">
        <v>104</v>
      </c>
      <c r="K1590" s="67">
        <v>39.299999999999997</v>
      </c>
      <c r="L1590" s="155">
        <v>39</v>
      </c>
      <c r="M159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21</v>
      </c>
      <c r="N1590" s="89" t="str">
        <f>CONCATENATE("F","$",Таблица_основная[[#This Row],[Первая строка массива]])</f>
        <v>F$1498</v>
      </c>
      <c r="O1590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590" s="90">
        <v>1498</v>
      </c>
      <c r="Q1590" s="90">
        <f>Таблица_основная[[#This Row],[Первая строка массива]]+43</f>
        <v>1541</v>
      </c>
    </row>
    <row r="1591" spans="1:17" ht="15.75" x14ac:dyDescent="0.25">
      <c r="A1591" s="90">
        <v>1494</v>
      </c>
      <c r="B1591" s="90">
        <v>1590</v>
      </c>
      <c r="C1591" s="53" t="s">
        <v>41</v>
      </c>
      <c r="D1591" s="91" t="s">
        <v>90</v>
      </c>
      <c r="E1591" s="55">
        <v>44927</v>
      </c>
      <c r="F1591" s="93">
        <v>0</v>
      </c>
      <c r="G1591" s="90">
        <v>8</v>
      </c>
      <c r="H1591" s="63" t="s">
        <v>98</v>
      </c>
      <c r="I1591" s="93">
        <v>2.2000000000000002</v>
      </c>
      <c r="J1591" s="63" t="s">
        <v>104</v>
      </c>
      <c r="K1591" s="67">
        <v>31.5</v>
      </c>
      <c r="L1591" s="155">
        <v>39</v>
      </c>
      <c r="M159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91" s="89" t="str">
        <f>CONCATENATE("F","$",Таблица_основная[[#This Row],[Первая строка массива]])</f>
        <v>F$1454</v>
      </c>
      <c r="O1591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591" s="90">
        <v>1454</v>
      </c>
      <c r="Q1591" s="90">
        <f>Таблица_основная[[#This Row],[Первая строка массива]]+43</f>
        <v>1497</v>
      </c>
    </row>
    <row r="1592" spans="1:17" ht="15.75" x14ac:dyDescent="0.25">
      <c r="A1592" s="90">
        <v>1582</v>
      </c>
      <c r="B1592" s="90">
        <v>1591</v>
      </c>
      <c r="C1592" s="53" t="s">
        <v>41</v>
      </c>
      <c r="D1592" s="91" t="s">
        <v>160</v>
      </c>
      <c r="E1592" s="55">
        <v>44927</v>
      </c>
      <c r="F1592" s="93">
        <v>0.3</v>
      </c>
      <c r="G1592" s="90">
        <v>7</v>
      </c>
      <c r="H1592" s="63" t="s">
        <v>98</v>
      </c>
      <c r="I1592" s="93">
        <v>0</v>
      </c>
      <c r="J1592" s="63" t="s">
        <v>104</v>
      </c>
      <c r="K1592" s="140" t="s">
        <v>178</v>
      </c>
      <c r="L1592" s="156">
        <v>39</v>
      </c>
      <c r="M159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592" s="89" t="str">
        <f>CONCATENATE("F","$",Таблица_основная[[#This Row],[Первая строка массива]])</f>
        <v>F$1542</v>
      </c>
      <c r="O1592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592" s="90">
        <v>1542</v>
      </c>
      <c r="Q1592" s="90">
        <f>Таблица_основная[[#This Row],[Первая строка массива]]+43</f>
        <v>1585</v>
      </c>
    </row>
    <row r="1593" spans="1:17" ht="15.75" x14ac:dyDescent="0.25">
      <c r="A1593" s="90">
        <v>1318</v>
      </c>
      <c r="B1593" s="90">
        <v>1592</v>
      </c>
      <c r="C1593" s="53" t="s">
        <v>41</v>
      </c>
      <c r="D1593" s="91" t="s">
        <v>161</v>
      </c>
      <c r="E1593" s="55">
        <v>44927</v>
      </c>
      <c r="F1593" s="95">
        <v>0.5</v>
      </c>
      <c r="G1593" s="90">
        <v>1</v>
      </c>
      <c r="H1593" s="63" t="s">
        <v>98</v>
      </c>
      <c r="I1593" s="95">
        <v>0.2</v>
      </c>
      <c r="J1593" s="63" t="s">
        <v>104</v>
      </c>
      <c r="K1593" s="67" t="s">
        <v>178</v>
      </c>
      <c r="L1593" s="155">
        <v>39</v>
      </c>
      <c r="M159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3" s="89" t="str">
        <f>CONCATENATE("F","$",Таблица_основная[[#This Row],[Первая строка массива]])</f>
        <v>F$1278</v>
      </c>
      <c r="O1593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593" s="90">
        <v>1278</v>
      </c>
      <c r="Q1593" s="90">
        <f>Таблица_основная[[#This Row],[Первая строка массива]]+43</f>
        <v>1321</v>
      </c>
    </row>
    <row r="1594" spans="1:17" ht="15.75" x14ac:dyDescent="0.25">
      <c r="A1594" s="90">
        <v>1362</v>
      </c>
      <c r="B1594" s="90">
        <v>1593</v>
      </c>
      <c r="C1594" s="53" t="s">
        <v>41</v>
      </c>
      <c r="D1594" s="91" t="s">
        <v>94</v>
      </c>
      <c r="E1594" s="55">
        <v>44927</v>
      </c>
      <c r="F1594" s="95">
        <v>0.4</v>
      </c>
      <c r="G1594" s="90">
        <v>3</v>
      </c>
      <c r="H1594" s="63" t="s">
        <v>98</v>
      </c>
      <c r="I1594" s="95">
        <v>0.5</v>
      </c>
      <c r="J1594" s="63" t="s">
        <v>104</v>
      </c>
      <c r="K1594" s="67">
        <v>0.2</v>
      </c>
      <c r="L1594" s="155">
        <v>39</v>
      </c>
      <c r="M159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94" s="89" t="str">
        <f>CONCATENATE("F","$",Таблица_основная[[#This Row],[Первая строка массива]])</f>
        <v>F$1322</v>
      </c>
      <c r="O1594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594" s="90">
        <v>1322</v>
      </c>
      <c r="Q1594" s="90">
        <f>Таблица_основная[[#This Row],[Первая строка массива]]+43</f>
        <v>1365</v>
      </c>
    </row>
    <row r="1595" spans="1:17" ht="15.75" x14ac:dyDescent="0.25">
      <c r="A1595" s="90">
        <v>1230</v>
      </c>
      <c r="B1595" s="90">
        <v>1594</v>
      </c>
      <c r="C1595" s="53" t="s">
        <v>41</v>
      </c>
      <c r="D1595" s="59" t="s">
        <v>162</v>
      </c>
      <c r="E1595" s="55">
        <v>44927</v>
      </c>
      <c r="F1595" s="59">
        <v>1.1000000000000001</v>
      </c>
      <c r="G1595" s="59">
        <v>11</v>
      </c>
      <c r="H1595" s="63" t="s">
        <v>98</v>
      </c>
      <c r="I1595" s="59">
        <v>1.4</v>
      </c>
      <c r="J1595" s="63" t="s">
        <v>104</v>
      </c>
      <c r="K1595" s="67">
        <v>1.6</v>
      </c>
      <c r="L1595" s="155">
        <v>39</v>
      </c>
      <c r="M159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27</v>
      </c>
      <c r="N1595" s="89" t="str">
        <f>CONCATENATE("F","$",Таблица_основная[[#This Row],[Первая строка массива]])</f>
        <v>F$1190</v>
      </c>
      <c r="O1595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595" s="90">
        <v>1190</v>
      </c>
      <c r="Q1595" s="90">
        <f>Таблица_основная[[#This Row],[Первая строка массива]]+43</f>
        <v>1233</v>
      </c>
    </row>
    <row r="1596" spans="1:17" ht="15.75" x14ac:dyDescent="0.25">
      <c r="A1596" s="90">
        <v>966</v>
      </c>
      <c r="B1596" s="90">
        <v>1595</v>
      </c>
      <c r="C1596" s="53" t="s">
        <v>41</v>
      </c>
      <c r="D1596" s="59" t="s">
        <v>83</v>
      </c>
      <c r="E1596" s="55">
        <v>44927</v>
      </c>
      <c r="F1596" s="92">
        <v>0</v>
      </c>
      <c r="G1596" s="96">
        <v>6</v>
      </c>
      <c r="H1596" s="63" t="s">
        <v>98</v>
      </c>
      <c r="I1596" s="92">
        <v>1.1000000000000001</v>
      </c>
      <c r="J1596" s="63" t="s">
        <v>104</v>
      </c>
      <c r="K1596" s="67">
        <v>32.1</v>
      </c>
      <c r="L1596" s="155">
        <v>39</v>
      </c>
      <c r="M159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596" s="89" t="str">
        <f>CONCATENATE("F","$",Таблица_основная[[#This Row],[Первая строка массива]])</f>
        <v>F$926</v>
      </c>
      <c r="O1596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596" s="90">
        <v>926</v>
      </c>
      <c r="Q1596" s="90">
        <f>Таблица_основная[[#This Row],[Первая строка массива]]+43</f>
        <v>969</v>
      </c>
    </row>
    <row r="1597" spans="1:17" ht="15.75" x14ac:dyDescent="0.25">
      <c r="A1597" s="90">
        <v>1054</v>
      </c>
      <c r="B1597" s="90">
        <v>1596</v>
      </c>
      <c r="C1597" s="53" t="s">
        <v>41</v>
      </c>
      <c r="D1597" s="59" t="s">
        <v>163</v>
      </c>
      <c r="E1597" s="55">
        <v>44927</v>
      </c>
      <c r="F1597" s="94">
        <v>100</v>
      </c>
      <c r="G1597" s="96">
        <v>1</v>
      </c>
      <c r="H1597" s="63" t="s">
        <v>98</v>
      </c>
      <c r="I1597" s="94">
        <v>99.5</v>
      </c>
      <c r="J1597" s="63" t="s">
        <v>104</v>
      </c>
      <c r="K1597" s="67" t="s">
        <v>178</v>
      </c>
      <c r="L1597" s="155">
        <v>39</v>
      </c>
      <c r="M159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597" s="89" t="str">
        <f>CONCATENATE("F","$",Таблица_основная[[#This Row],[Первая строка массива]])</f>
        <v>F$1014</v>
      </c>
      <c r="O1597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597" s="90">
        <v>1014</v>
      </c>
      <c r="Q1597" s="90">
        <f>Таблица_основная[[#This Row],[Первая строка массива]]+43</f>
        <v>1057</v>
      </c>
    </row>
    <row r="1598" spans="1:17" ht="15.75" x14ac:dyDescent="0.25">
      <c r="A1598" s="90">
        <v>263</v>
      </c>
      <c r="B1598" s="90">
        <v>1597</v>
      </c>
      <c r="C1598" s="53" t="s">
        <v>42</v>
      </c>
      <c r="D1598" s="59" t="s">
        <v>155</v>
      </c>
      <c r="E1598" s="55">
        <v>44562</v>
      </c>
      <c r="F1598" s="59">
        <v>22</v>
      </c>
      <c r="G1598" s="59">
        <v>11</v>
      </c>
      <c r="H1598" s="63" t="s">
        <v>97</v>
      </c>
      <c r="I1598" s="59">
        <v>24.3</v>
      </c>
      <c r="J1598" s="63" t="s">
        <v>103</v>
      </c>
      <c r="K1598" s="72">
        <v>235.1</v>
      </c>
      <c r="L1598" s="154">
        <v>18</v>
      </c>
      <c r="M1598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8" s="89" t="str">
        <f>CONCATENATE("F","$",Таблица_основная[[#This Row],[Первая строка массива]])</f>
        <v>F$222</v>
      </c>
      <c r="O1598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598" s="90">
        <v>222</v>
      </c>
      <c r="Q1598" s="90">
        <f>Таблица_основная[[#This Row],[Первая строка массива]]+43</f>
        <v>265</v>
      </c>
    </row>
    <row r="1599" spans="1:17" ht="15.75" x14ac:dyDescent="0.25">
      <c r="A1599" s="90">
        <v>791</v>
      </c>
      <c r="B1599" s="90">
        <v>1598</v>
      </c>
      <c r="C1599" s="53" t="s">
        <v>42</v>
      </c>
      <c r="D1599" s="54" t="s">
        <v>164</v>
      </c>
      <c r="E1599" s="55">
        <v>44562</v>
      </c>
      <c r="F1599" s="59">
        <v>110694</v>
      </c>
      <c r="G1599" s="59">
        <v>15</v>
      </c>
      <c r="H1599" s="63" t="s">
        <v>97</v>
      </c>
      <c r="I1599" s="59">
        <v>116149</v>
      </c>
      <c r="J1599" s="63" t="s">
        <v>103</v>
      </c>
      <c r="K1599" s="73">
        <v>1712442.1</v>
      </c>
      <c r="L1599" s="154">
        <v>18</v>
      </c>
      <c r="M1599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599" s="89" t="str">
        <f>CONCATENATE("F","$",Таблица_основная[[#This Row],[Первая строка массива]])</f>
        <v>F$750</v>
      </c>
      <c r="O1599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599" s="90">
        <v>750</v>
      </c>
      <c r="Q1599" s="90">
        <f>Таблица_основная[[#This Row],[Первая строка массива]]+43</f>
        <v>793</v>
      </c>
    </row>
    <row r="1600" spans="1:17" ht="15.75" x14ac:dyDescent="0.25">
      <c r="A1600" s="90">
        <v>307</v>
      </c>
      <c r="B1600" s="90">
        <v>1599</v>
      </c>
      <c r="C1600" s="53" t="s">
        <v>42</v>
      </c>
      <c r="D1600" s="54" t="s">
        <v>156</v>
      </c>
      <c r="E1600" s="55">
        <v>44562</v>
      </c>
      <c r="F1600" s="146">
        <v>0.2</v>
      </c>
      <c r="G1600" s="59">
        <v>3</v>
      </c>
      <c r="H1600" s="63" t="s">
        <v>97</v>
      </c>
      <c r="I1600" s="146">
        <v>0.2</v>
      </c>
      <c r="J1600" s="63" t="s">
        <v>103</v>
      </c>
      <c r="K1600" s="67">
        <v>2E-3</v>
      </c>
      <c r="L1600" s="155">
        <v>18</v>
      </c>
      <c r="M160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600" s="89" t="str">
        <f>CONCATENATE("F","$",Таблица_основная[[#This Row],[Первая строка массива]])</f>
        <v>F$266</v>
      </c>
      <c r="O1600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600" s="90">
        <v>266</v>
      </c>
      <c r="Q1600" s="90">
        <f>Таблица_основная[[#This Row],[Первая строка массива]]+43</f>
        <v>309</v>
      </c>
    </row>
    <row r="1601" spans="1:17" ht="15.75" x14ac:dyDescent="0.25">
      <c r="A1601" s="90">
        <v>43</v>
      </c>
      <c r="B1601" s="90">
        <v>1600</v>
      </c>
      <c r="C1601" s="53" t="s">
        <v>42</v>
      </c>
      <c r="D1601" s="54" t="s">
        <v>165</v>
      </c>
      <c r="E1601" s="55">
        <v>44562</v>
      </c>
      <c r="F1601" s="59">
        <v>92</v>
      </c>
      <c r="G1601" s="59">
        <v>18</v>
      </c>
      <c r="H1601" s="63" t="s">
        <v>97</v>
      </c>
      <c r="I1601" s="59">
        <v>154.69999999999999</v>
      </c>
      <c r="J1601" s="63" t="s">
        <v>103</v>
      </c>
      <c r="K1601" s="74">
        <v>2237.9</v>
      </c>
      <c r="L1601" s="154">
        <v>18</v>
      </c>
      <c r="M160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1" s="89" t="str">
        <f>CONCATENATE("F","$",Таблица_основная[[#This Row],[Первая строка массива]])</f>
        <v>F$2</v>
      </c>
      <c r="O1601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601" s="90">
        <v>2</v>
      </c>
      <c r="Q1601" s="90">
        <f>Таблица_основная[[#This Row],[Первая строка массива]]+43</f>
        <v>45</v>
      </c>
    </row>
    <row r="1602" spans="1:17" ht="15.75" x14ac:dyDescent="0.25">
      <c r="A1602" s="90">
        <v>835</v>
      </c>
      <c r="B1602" s="90">
        <v>1601</v>
      </c>
      <c r="C1602" s="53" t="s">
        <v>42</v>
      </c>
      <c r="D1602" s="54" t="s">
        <v>166</v>
      </c>
      <c r="E1602" s="55">
        <v>44562</v>
      </c>
      <c r="F1602" s="59">
        <v>1753</v>
      </c>
      <c r="G1602" s="59">
        <v>18</v>
      </c>
      <c r="H1602" s="63" t="s">
        <v>97</v>
      </c>
      <c r="I1602" s="59">
        <v>3901.3</v>
      </c>
      <c r="J1602" s="63" t="s">
        <v>103</v>
      </c>
      <c r="K1602" s="74">
        <v>44096.6</v>
      </c>
      <c r="L1602" s="154">
        <v>18</v>
      </c>
      <c r="M1602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2" s="89" t="str">
        <f>CONCATENATE("F","$",Таблица_основная[[#This Row],[Первая строка массива]])</f>
        <v>F$794</v>
      </c>
      <c r="O1602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602" s="90">
        <v>794</v>
      </c>
      <c r="Q1602" s="90">
        <f>Таблица_основная[[#This Row],[Первая строка массива]]+43</f>
        <v>837</v>
      </c>
    </row>
    <row r="1603" spans="1:17" ht="15.75" x14ac:dyDescent="0.25">
      <c r="A1603" s="90">
        <v>87</v>
      </c>
      <c r="B1603" s="90">
        <v>1602</v>
      </c>
      <c r="C1603" s="53" t="s">
        <v>42</v>
      </c>
      <c r="D1603" s="54" t="s">
        <v>157</v>
      </c>
      <c r="E1603" s="55">
        <v>44562</v>
      </c>
      <c r="F1603" s="59">
        <v>1867</v>
      </c>
      <c r="G1603" s="59">
        <v>18</v>
      </c>
      <c r="H1603" s="63" t="s">
        <v>97</v>
      </c>
      <c r="I1603" s="59">
        <v>4080.4</v>
      </c>
      <c r="J1603" s="63" t="s">
        <v>103</v>
      </c>
      <c r="K1603" s="68">
        <v>46569.599999999999</v>
      </c>
      <c r="L1603" s="155">
        <v>18</v>
      </c>
      <c r="M160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3" s="89" t="str">
        <f>CONCATENATE("F","$",Таблица_основная[[#This Row],[Первая строка массива]])</f>
        <v>F$46</v>
      </c>
      <c r="O1603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603" s="90">
        <v>46</v>
      </c>
      <c r="Q1603" s="90">
        <f>Таблица_основная[[#This Row],[Первая строка массива]]+43</f>
        <v>89</v>
      </c>
    </row>
    <row r="1604" spans="1:17" ht="15.75" x14ac:dyDescent="0.25">
      <c r="A1604" s="90">
        <v>439</v>
      </c>
      <c r="B1604" s="90">
        <v>1603</v>
      </c>
      <c r="C1604" s="53" t="s">
        <v>42</v>
      </c>
      <c r="D1604" s="54" t="s">
        <v>71</v>
      </c>
      <c r="E1604" s="55">
        <v>44562</v>
      </c>
      <c r="F1604" s="146">
        <v>16.899999999999999</v>
      </c>
      <c r="G1604" s="59">
        <v>20</v>
      </c>
      <c r="H1604" s="63" t="s">
        <v>97</v>
      </c>
      <c r="I1604" s="146">
        <v>35.1</v>
      </c>
      <c r="J1604" s="63" t="s">
        <v>103</v>
      </c>
      <c r="K1604" s="67">
        <v>27.2</v>
      </c>
      <c r="L1604" s="155">
        <v>18</v>
      </c>
      <c r="M160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4" s="89" t="str">
        <f>CONCATENATE("F","$",Таблица_основная[[#This Row],[Первая строка массива]])</f>
        <v>F$398</v>
      </c>
      <c r="O1604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604" s="90">
        <v>398</v>
      </c>
      <c r="Q1604" s="90">
        <f>Таблица_основная[[#This Row],[Первая строка массива]]+43</f>
        <v>441</v>
      </c>
    </row>
    <row r="1605" spans="1:17" ht="15.75" x14ac:dyDescent="0.25">
      <c r="A1605" s="90">
        <v>351</v>
      </c>
      <c r="B1605" s="90">
        <v>1604</v>
      </c>
      <c r="C1605" s="53" t="s">
        <v>42</v>
      </c>
      <c r="D1605" s="54" t="s">
        <v>158</v>
      </c>
      <c r="E1605" s="55">
        <v>44562</v>
      </c>
      <c r="F1605" s="59">
        <v>175</v>
      </c>
      <c r="G1605" s="59">
        <v>21</v>
      </c>
      <c r="H1605" s="63" t="s">
        <v>97</v>
      </c>
      <c r="I1605" s="59">
        <v>225.2</v>
      </c>
      <c r="J1605" s="63" t="s">
        <v>103</v>
      </c>
      <c r="K1605" s="67">
        <v>2573.6</v>
      </c>
      <c r="L1605" s="155">
        <v>18</v>
      </c>
      <c r="M160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5" s="89" t="str">
        <f>CONCATENATE("F","$",Таблица_основная[[#This Row],[Первая строка массива]])</f>
        <v>F$310</v>
      </c>
      <c r="O1605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605" s="90">
        <v>310</v>
      </c>
      <c r="Q1605" s="90">
        <f>Таблица_основная[[#This Row],[Первая строка массива]]+43</f>
        <v>353</v>
      </c>
    </row>
    <row r="1606" spans="1:17" ht="15.75" x14ac:dyDescent="0.25">
      <c r="A1606" s="90">
        <v>175</v>
      </c>
      <c r="B1606" s="90">
        <v>1605</v>
      </c>
      <c r="C1606" s="53" t="s">
        <v>42</v>
      </c>
      <c r="D1606" s="144" t="s">
        <v>85</v>
      </c>
      <c r="E1606" s="55">
        <v>44562</v>
      </c>
      <c r="F1606" s="137">
        <v>0.71</v>
      </c>
      <c r="G1606" s="90">
        <v>12</v>
      </c>
      <c r="H1606" s="63" t="s">
        <v>97</v>
      </c>
      <c r="I1606" s="137">
        <v>0</v>
      </c>
      <c r="J1606" s="63" t="s">
        <v>103</v>
      </c>
      <c r="K1606" s="140" t="s">
        <v>178</v>
      </c>
      <c r="L1606" s="156">
        <v>18</v>
      </c>
      <c r="M160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6" s="89" t="str">
        <f>CONCATENATE("F","$",Таблица_основная[[#This Row],[Первая строка массива]])</f>
        <v>F$134</v>
      </c>
      <c r="O1606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606" s="90">
        <v>134</v>
      </c>
      <c r="Q1606" s="90">
        <f>Таблица_основная[[#This Row],[Первая строка массива]]+43</f>
        <v>177</v>
      </c>
    </row>
    <row r="1607" spans="1:17" ht="15.75" x14ac:dyDescent="0.25">
      <c r="A1607" s="90">
        <v>571</v>
      </c>
      <c r="B1607" s="90">
        <v>1606</v>
      </c>
      <c r="C1607" s="53" t="s">
        <v>42</v>
      </c>
      <c r="D1607" s="144" t="s">
        <v>86</v>
      </c>
      <c r="E1607" s="55">
        <v>44562</v>
      </c>
      <c r="F1607" s="137">
        <v>27</v>
      </c>
      <c r="G1607" s="90">
        <v>9</v>
      </c>
      <c r="H1607" s="63" t="s">
        <v>97</v>
      </c>
      <c r="I1607" s="93">
        <v>25.4</v>
      </c>
      <c r="J1607" s="63" t="s">
        <v>103</v>
      </c>
      <c r="K1607" s="67" t="s">
        <v>178</v>
      </c>
      <c r="L1607" s="155">
        <v>18</v>
      </c>
      <c r="M160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7" s="89" t="str">
        <f>CONCATENATE("F","$",Таблица_основная[[#This Row],[Первая строка массива]])</f>
        <v>F$530</v>
      </c>
      <c r="O1607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607" s="90">
        <v>530</v>
      </c>
      <c r="Q1607" s="90">
        <f>Таблица_основная[[#This Row],[Первая строка массива]]+43</f>
        <v>573</v>
      </c>
    </row>
    <row r="1608" spans="1:17" ht="15.75" x14ac:dyDescent="0.25">
      <c r="A1608" s="90">
        <v>615</v>
      </c>
      <c r="B1608" s="90">
        <v>1607</v>
      </c>
      <c r="C1608" s="53" t="s">
        <v>42</v>
      </c>
      <c r="D1608" s="144" t="s">
        <v>159</v>
      </c>
      <c r="E1608" s="55">
        <v>44562</v>
      </c>
      <c r="F1608" s="137">
        <v>72</v>
      </c>
      <c r="G1608" s="90">
        <v>9</v>
      </c>
      <c r="H1608" s="63" t="s">
        <v>97</v>
      </c>
      <c r="I1608" s="93">
        <v>62.9</v>
      </c>
      <c r="J1608" s="63" t="s">
        <v>103</v>
      </c>
      <c r="K1608" s="67" t="s">
        <v>178</v>
      </c>
      <c r="L1608" s="155">
        <v>18</v>
      </c>
      <c r="M160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8" s="89" t="str">
        <f>CONCATENATE("F","$",Таблица_основная[[#This Row],[Первая строка массива]])</f>
        <v>F$574</v>
      </c>
      <c r="O1608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608" s="90">
        <v>574</v>
      </c>
      <c r="Q1608" s="90">
        <f>Таблица_основная[[#This Row],[Первая строка массива]]+43</f>
        <v>617</v>
      </c>
    </row>
    <row r="1609" spans="1:17" ht="15.75" x14ac:dyDescent="0.25">
      <c r="A1609" s="90">
        <v>703</v>
      </c>
      <c r="B1609" s="90">
        <v>1608</v>
      </c>
      <c r="C1609" s="53" t="s">
        <v>42</v>
      </c>
      <c r="D1609" s="144" t="s">
        <v>89</v>
      </c>
      <c r="E1609" s="55">
        <v>44562</v>
      </c>
      <c r="F1609" s="137">
        <v>23</v>
      </c>
      <c r="G1609" s="90">
        <v>17</v>
      </c>
      <c r="H1609" s="63" t="s">
        <v>97</v>
      </c>
      <c r="I1609" s="93">
        <v>32.1</v>
      </c>
      <c r="J1609" s="63" t="s">
        <v>103</v>
      </c>
      <c r="K1609" s="67">
        <v>35.9</v>
      </c>
      <c r="L1609" s="155">
        <v>18</v>
      </c>
      <c r="M160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09" s="89" t="str">
        <f>CONCATENATE("F","$",Таблица_основная[[#This Row],[Первая строка массива]])</f>
        <v>F$662</v>
      </c>
      <c r="O1609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609" s="90">
        <v>662</v>
      </c>
      <c r="Q1609" s="90">
        <f>Таблица_основная[[#This Row],[Первая строка массива]]+43</f>
        <v>705</v>
      </c>
    </row>
    <row r="1610" spans="1:17" ht="15.75" x14ac:dyDescent="0.25">
      <c r="A1610" s="90">
        <v>659</v>
      </c>
      <c r="B1610" s="90">
        <v>1609</v>
      </c>
      <c r="C1610" s="53" t="s">
        <v>42</v>
      </c>
      <c r="D1610" s="144" t="s">
        <v>90</v>
      </c>
      <c r="E1610" s="55">
        <v>44562</v>
      </c>
      <c r="F1610" s="137">
        <v>14</v>
      </c>
      <c r="G1610" s="90">
        <v>10</v>
      </c>
      <c r="H1610" s="63" t="s">
        <v>97</v>
      </c>
      <c r="I1610" s="93">
        <v>13.7</v>
      </c>
      <c r="J1610" s="63" t="s">
        <v>103</v>
      </c>
      <c r="K1610" s="67">
        <v>42.8</v>
      </c>
      <c r="L1610" s="155">
        <v>18</v>
      </c>
      <c r="M161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20</v>
      </c>
      <c r="N1610" s="89" t="str">
        <f>CONCATENATE("F","$",Таблица_основная[[#This Row],[Первая строка массива]])</f>
        <v>F$618</v>
      </c>
      <c r="O1610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610" s="90">
        <v>618</v>
      </c>
      <c r="Q1610" s="90">
        <f>Таблица_основная[[#This Row],[Первая строка массива]]+43</f>
        <v>661</v>
      </c>
    </row>
    <row r="1611" spans="1:17" ht="15.75" x14ac:dyDescent="0.25">
      <c r="A1611" s="90">
        <v>747</v>
      </c>
      <c r="B1611" s="90">
        <v>1610</v>
      </c>
      <c r="C1611" s="53" t="s">
        <v>42</v>
      </c>
      <c r="D1611" s="144" t="s">
        <v>160</v>
      </c>
      <c r="E1611" s="55">
        <v>44562</v>
      </c>
      <c r="F1611" s="137">
        <v>0.2</v>
      </c>
      <c r="G1611" s="90">
        <v>7</v>
      </c>
      <c r="H1611" s="63" t="s">
        <v>97</v>
      </c>
      <c r="I1611" s="93">
        <v>0</v>
      </c>
      <c r="J1611" s="63" t="s">
        <v>103</v>
      </c>
      <c r="K1611" s="140" t="s">
        <v>178</v>
      </c>
      <c r="L1611" s="156">
        <v>18</v>
      </c>
      <c r="M161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11" s="89" t="str">
        <f>CONCATENATE("F","$",Таблица_основная[[#This Row],[Первая строка массива]])</f>
        <v>F$706</v>
      </c>
      <c r="O1611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611" s="90">
        <v>706</v>
      </c>
      <c r="Q1611" s="90">
        <f>Таблица_основная[[#This Row],[Первая строка массива]]+43</f>
        <v>749</v>
      </c>
    </row>
    <row r="1612" spans="1:17" ht="15.75" x14ac:dyDescent="0.25">
      <c r="A1612" s="90">
        <v>483</v>
      </c>
      <c r="B1612" s="90">
        <v>1611</v>
      </c>
      <c r="C1612" s="53" t="s">
        <v>42</v>
      </c>
      <c r="D1612" s="144" t="s">
        <v>161</v>
      </c>
      <c r="E1612" s="55">
        <v>44562</v>
      </c>
      <c r="F1612" s="148">
        <v>0.2</v>
      </c>
      <c r="G1612" s="90">
        <v>4</v>
      </c>
      <c r="H1612" s="63" t="s">
        <v>97</v>
      </c>
      <c r="I1612" s="150">
        <v>0.2</v>
      </c>
      <c r="J1612" s="63" t="s">
        <v>103</v>
      </c>
      <c r="K1612" s="67" t="s">
        <v>178</v>
      </c>
      <c r="L1612" s="155">
        <v>18</v>
      </c>
      <c r="M161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36</v>
      </c>
      <c r="N1612" s="89" t="str">
        <f>CONCATENATE("F","$",Таблица_основная[[#This Row],[Первая строка массива]])</f>
        <v>F$442</v>
      </c>
      <c r="O1612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12" s="90">
        <v>442</v>
      </c>
      <c r="Q1612" s="90">
        <f>Таблица_основная[[#This Row],[Первая строка массива]]+43</f>
        <v>485</v>
      </c>
    </row>
    <row r="1613" spans="1:17" ht="15.75" x14ac:dyDescent="0.25">
      <c r="A1613" s="90">
        <v>527</v>
      </c>
      <c r="B1613" s="90">
        <v>1612</v>
      </c>
      <c r="C1613" s="53" t="s">
        <v>42</v>
      </c>
      <c r="D1613" s="144" t="s">
        <v>94</v>
      </c>
      <c r="E1613" s="55">
        <v>44562</v>
      </c>
      <c r="F1613" s="148">
        <v>1.2</v>
      </c>
      <c r="G1613" s="90">
        <v>6</v>
      </c>
      <c r="H1613" s="63" t="s">
        <v>97</v>
      </c>
      <c r="I1613" s="148">
        <v>0.6</v>
      </c>
      <c r="J1613" s="63" t="s">
        <v>103</v>
      </c>
      <c r="K1613" s="67">
        <v>0.2</v>
      </c>
      <c r="L1613" s="155">
        <v>18</v>
      </c>
      <c r="M161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13" s="89" t="str">
        <f>CONCATENATE("F","$",Таблица_основная[[#This Row],[Первая строка массива]])</f>
        <v>F$486</v>
      </c>
      <c r="O1613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613" s="90">
        <v>486</v>
      </c>
      <c r="Q1613" s="90">
        <f>Таблица_основная[[#This Row],[Первая строка массива]]+43</f>
        <v>529</v>
      </c>
    </row>
    <row r="1614" spans="1:17" ht="15.75" x14ac:dyDescent="0.25">
      <c r="A1614" s="90">
        <v>395</v>
      </c>
      <c r="B1614" s="90">
        <v>1613</v>
      </c>
      <c r="C1614" s="53" t="s">
        <v>42</v>
      </c>
      <c r="D1614" s="54" t="s">
        <v>162</v>
      </c>
      <c r="E1614" s="55">
        <v>44562</v>
      </c>
      <c r="F1614" s="57">
        <v>1.6</v>
      </c>
      <c r="G1614" s="59">
        <v>13</v>
      </c>
      <c r="H1614" s="63" t="s">
        <v>97</v>
      </c>
      <c r="I1614" s="56">
        <v>1.9</v>
      </c>
      <c r="J1614" s="63" t="s">
        <v>103</v>
      </c>
      <c r="K1614" s="67">
        <v>1.5</v>
      </c>
      <c r="L1614" s="155">
        <v>18</v>
      </c>
      <c r="M161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14" s="89" t="str">
        <f>CONCATENATE("F","$",Таблица_основная[[#This Row],[Первая строка массива]])</f>
        <v>F$354</v>
      </c>
      <c r="O1614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614" s="90">
        <v>354</v>
      </c>
      <c r="Q1614" s="90">
        <f>Таблица_основная[[#This Row],[Первая строка массива]]+43</f>
        <v>397</v>
      </c>
    </row>
    <row r="1615" spans="1:17" ht="15.75" x14ac:dyDescent="0.25">
      <c r="A1615" s="90">
        <v>131</v>
      </c>
      <c r="B1615" s="90">
        <v>1614</v>
      </c>
      <c r="C1615" s="53" t="s">
        <v>42</v>
      </c>
      <c r="D1615" s="54" t="s">
        <v>83</v>
      </c>
      <c r="E1615" s="55">
        <v>44562</v>
      </c>
      <c r="F1615" s="149">
        <v>0</v>
      </c>
      <c r="G1615" s="96">
        <v>6</v>
      </c>
      <c r="H1615" s="63" t="s">
        <v>97</v>
      </c>
      <c r="I1615" s="149">
        <v>1.1000000000000001</v>
      </c>
      <c r="J1615" s="63" t="s">
        <v>103</v>
      </c>
      <c r="K1615" s="67">
        <v>30.3</v>
      </c>
      <c r="L1615" s="155">
        <v>18</v>
      </c>
      <c r="M161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615" s="89" t="str">
        <f>CONCATENATE("F","$",Таблица_основная[[#This Row],[Первая строка массива]])</f>
        <v>F$90</v>
      </c>
      <c r="O1615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615" s="90">
        <v>90</v>
      </c>
      <c r="Q1615" s="90">
        <f>Таблица_основная[[#This Row],[Первая строка массива]]+43</f>
        <v>133</v>
      </c>
    </row>
    <row r="1616" spans="1:17" ht="15.75" x14ac:dyDescent="0.25">
      <c r="A1616" s="90">
        <v>219</v>
      </c>
      <c r="B1616" s="90">
        <v>1615</v>
      </c>
      <c r="C1616" s="53" t="s">
        <v>42</v>
      </c>
      <c r="D1616" s="54" t="s">
        <v>163</v>
      </c>
      <c r="E1616" s="55">
        <v>44562</v>
      </c>
      <c r="F1616" s="151">
        <v>100</v>
      </c>
      <c r="G1616" s="96">
        <v>1</v>
      </c>
      <c r="H1616" s="63" t="s">
        <v>97</v>
      </c>
      <c r="I1616" s="151">
        <v>99.2</v>
      </c>
      <c r="J1616" s="63" t="s">
        <v>103</v>
      </c>
      <c r="K1616" s="67" t="s">
        <v>178</v>
      </c>
      <c r="L1616" s="155">
        <v>18</v>
      </c>
      <c r="M1616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616" s="89" t="str">
        <f>CONCATENATE("F","$",Таблица_основная[[#This Row],[Первая строка массива]])</f>
        <v>F$178</v>
      </c>
      <c r="O1616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616" s="90">
        <v>178</v>
      </c>
      <c r="Q1616" s="90">
        <f>Таблица_основная[[#This Row],[Первая строка массива]]+43</f>
        <v>221</v>
      </c>
    </row>
    <row r="1617" spans="1:17" ht="15.75" x14ac:dyDescent="0.25">
      <c r="A1617" s="90">
        <v>1099</v>
      </c>
      <c r="B1617" s="90">
        <v>1616</v>
      </c>
      <c r="C1617" s="53" t="s">
        <v>42</v>
      </c>
      <c r="D1617" s="54" t="s">
        <v>155</v>
      </c>
      <c r="E1617" s="55">
        <v>44927</v>
      </c>
      <c r="F1617" s="56">
        <v>22</v>
      </c>
      <c r="G1617" s="59">
        <v>10</v>
      </c>
      <c r="H1617" s="63" t="s">
        <v>98</v>
      </c>
      <c r="I1617" s="56">
        <v>24</v>
      </c>
      <c r="J1617" s="63" t="s">
        <v>104</v>
      </c>
      <c r="K1617" s="69">
        <v>209.5</v>
      </c>
      <c r="L1617" s="154">
        <v>17</v>
      </c>
      <c r="M1617" s="102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18</v>
      </c>
      <c r="N1617" s="89" t="str">
        <f>CONCATENATE("F","$",Таблица_основная[[#This Row],[Первая строка массива]])</f>
        <v>F$1058</v>
      </c>
      <c r="O1617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617" s="90">
        <v>1058</v>
      </c>
      <c r="Q1617" s="90">
        <f>Таблица_основная[[#This Row],[Первая строка массива]]+43</f>
        <v>1101</v>
      </c>
    </row>
    <row r="1618" spans="1:17" ht="15.75" x14ac:dyDescent="0.25">
      <c r="A1618" s="90">
        <v>1627</v>
      </c>
      <c r="B1618" s="90">
        <v>1617</v>
      </c>
      <c r="C1618" s="53" t="s">
        <v>42</v>
      </c>
      <c r="D1618" s="54" t="s">
        <v>164</v>
      </c>
      <c r="E1618" s="55">
        <v>44927</v>
      </c>
      <c r="F1618" s="56">
        <v>101779</v>
      </c>
      <c r="G1618" s="59">
        <v>18</v>
      </c>
      <c r="H1618" s="63" t="s">
        <v>98</v>
      </c>
      <c r="I1618" s="56">
        <v>131655.9</v>
      </c>
      <c r="J1618" s="63" t="s">
        <v>104</v>
      </c>
      <c r="K1618" s="71">
        <v>1645476.7</v>
      </c>
      <c r="L1618" s="155">
        <v>17</v>
      </c>
      <c r="M1618" s="10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N1618" s="89" t="str">
        <f>CONCATENATE("F","$",Таблица_основная[[#This Row],[Первая строка массива]])</f>
        <v>F$1586</v>
      </c>
      <c r="O1618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618" s="90">
        <v>1586</v>
      </c>
      <c r="Q1618" s="90">
        <f>Таблица_основная[[#This Row],[Первая строка массива]]+43</f>
        <v>1629</v>
      </c>
    </row>
    <row r="1619" spans="1:17" ht="15.75" x14ac:dyDescent="0.25">
      <c r="A1619" s="90">
        <v>1143</v>
      </c>
      <c r="B1619" s="90">
        <v>1618</v>
      </c>
      <c r="C1619" s="53" t="s">
        <v>42</v>
      </c>
      <c r="D1619" s="54" t="s">
        <v>156</v>
      </c>
      <c r="E1619" s="55">
        <v>44927</v>
      </c>
      <c r="F1619" s="57">
        <v>0.2</v>
      </c>
      <c r="G1619" s="59">
        <v>3</v>
      </c>
      <c r="H1619" s="63" t="s">
        <v>98</v>
      </c>
      <c r="I1619" s="57">
        <v>0.2</v>
      </c>
      <c r="J1619" s="63" t="s">
        <v>104</v>
      </c>
      <c r="K1619" s="66">
        <v>1E-3</v>
      </c>
      <c r="L1619" s="154">
        <v>17</v>
      </c>
      <c r="M1619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19" s="89" t="str">
        <f>CONCATENATE("F","$",Таблица_основная[[#This Row],[Первая строка массива]])</f>
        <v>F$1102</v>
      </c>
      <c r="O1619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619" s="90">
        <v>1102</v>
      </c>
      <c r="Q1619" s="90">
        <f>Таблица_основная[[#This Row],[Первая строка массива]]+43</f>
        <v>1145</v>
      </c>
    </row>
    <row r="1620" spans="1:17" ht="15.75" x14ac:dyDescent="0.25">
      <c r="A1620" s="90">
        <v>879</v>
      </c>
      <c r="B1620" s="90">
        <v>1619</v>
      </c>
      <c r="C1620" s="53" t="s">
        <v>42</v>
      </c>
      <c r="D1620" s="59" t="s">
        <v>165</v>
      </c>
      <c r="E1620" s="55">
        <v>44927</v>
      </c>
      <c r="F1620" s="59">
        <v>82</v>
      </c>
      <c r="G1620" s="59">
        <v>17</v>
      </c>
      <c r="H1620" s="63" t="s">
        <v>98</v>
      </c>
      <c r="I1620" s="59">
        <v>147.19999999999999</v>
      </c>
      <c r="J1620" s="63" t="s">
        <v>104</v>
      </c>
      <c r="K1620" s="70">
        <v>2015</v>
      </c>
      <c r="L1620" s="154">
        <v>17</v>
      </c>
      <c r="M162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0" s="89" t="str">
        <f>CONCATENATE("F","$",Таблица_основная[[#This Row],[Первая строка массива]])</f>
        <v>F$838</v>
      </c>
      <c r="O1620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620" s="90">
        <v>838</v>
      </c>
      <c r="Q1620" s="90">
        <f>Таблица_основная[[#This Row],[Первая строка массива]]+43</f>
        <v>881</v>
      </c>
    </row>
    <row r="1621" spans="1:17" ht="15.75" x14ac:dyDescent="0.25">
      <c r="A1621" s="90">
        <v>1671</v>
      </c>
      <c r="B1621" s="90">
        <v>1620</v>
      </c>
      <c r="C1621" s="53" t="s">
        <v>42</v>
      </c>
      <c r="D1621" s="59" t="s">
        <v>166</v>
      </c>
      <c r="E1621" s="55">
        <v>44927</v>
      </c>
      <c r="F1621" s="59">
        <v>1829</v>
      </c>
      <c r="G1621" s="59">
        <v>18</v>
      </c>
      <c r="H1621" s="63" t="s">
        <v>98</v>
      </c>
      <c r="I1621" s="59">
        <v>4235.8999999999996</v>
      </c>
      <c r="J1621" s="63" t="s">
        <v>104</v>
      </c>
      <c r="K1621" s="70">
        <v>45809.4</v>
      </c>
      <c r="L1621" s="154">
        <v>17</v>
      </c>
      <c r="M1621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1" s="89" t="str">
        <f>CONCATENATE("F","$",Таблица_основная[[#This Row],[Первая строка массива]])</f>
        <v>F$1630</v>
      </c>
      <c r="O1621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621" s="90">
        <v>1630</v>
      </c>
      <c r="Q1621" s="90">
        <f>Таблица_основная[[#This Row],[Первая строка массива]]+43</f>
        <v>1673</v>
      </c>
    </row>
    <row r="1622" spans="1:17" ht="15.75" x14ac:dyDescent="0.25">
      <c r="A1622" s="90">
        <v>923</v>
      </c>
      <c r="B1622" s="90">
        <v>1621</v>
      </c>
      <c r="C1622" s="53" t="s">
        <v>42</v>
      </c>
      <c r="D1622" s="59" t="s">
        <v>157</v>
      </c>
      <c r="E1622" s="55">
        <v>44927</v>
      </c>
      <c r="F1622" s="59">
        <v>1933</v>
      </c>
      <c r="G1622" s="59">
        <v>18</v>
      </c>
      <c r="H1622" s="63" t="s">
        <v>98</v>
      </c>
      <c r="I1622" s="59">
        <v>4407.1000000000004</v>
      </c>
      <c r="J1622" s="63" t="s">
        <v>104</v>
      </c>
      <c r="K1622" s="67">
        <v>48033.8</v>
      </c>
      <c r="L1622" s="155">
        <v>17</v>
      </c>
      <c r="M162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2" s="89" t="str">
        <f>CONCATENATE("F","$",Таблица_основная[[#This Row],[Первая строка массива]])</f>
        <v>F$882</v>
      </c>
      <c r="O1622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622" s="90">
        <v>882</v>
      </c>
      <c r="Q1622" s="90">
        <f>Таблица_основная[[#This Row],[Первая строка массива]]+43</f>
        <v>925</v>
      </c>
    </row>
    <row r="1623" spans="1:17" ht="15.75" x14ac:dyDescent="0.25">
      <c r="A1623" s="90">
        <v>1275</v>
      </c>
      <c r="B1623" s="90">
        <v>1622</v>
      </c>
      <c r="C1623" s="53" t="s">
        <v>42</v>
      </c>
      <c r="D1623" s="59" t="s">
        <v>71</v>
      </c>
      <c r="E1623" s="55">
        <v>44927</v>
      </c>
      <c r="F1623" s="146">
        <v>19</v>
      </c>
      <c r="G1623" s="59">
        <v>18</v>
      </c>
      <c r="H1623" s="63" t="s">
        <v>98</v>
      </c>
      <c r="I1623" s="146">
        <v>33.5</v>
      </c>
      <c r="J1623" s="63" t="s">
        <v>104</v>
      </c>
      <c r="K1623" s="67">
        <v>29.2</v>
      </c>
      <c r="L1623" s="155">
        <v>17</v>
      </c>
      <c r="M162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3" s="89" t="str">
        <f>CONCATENATE("F","$",Таблица_основная[[#This Row],[Первая строка массива]])</f>
        <v>F$1234</v>
      </c>
      <c r="O1623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623" s="90">
        <v>1234</v>
      </c>
      <c r="Q1623" s="90">
        <f>Таблица_основная[[#This Row],[Первая строка массива]]+43</f>
        <v>1277</v>
      </c>
    </row>
    <row r="1624" spans="1:17" ht="15.75" x14ac:dyDescent="0.25">
      <c r="A1624" s="90">
        <v>1187</v>
      </c>
      <c r="B1624" s="90">
        <v>1623</v>
      </c>
      <c r="C1624" s="53" t="s">
        <v>42</v>
      </c>
      <c r="D1624" s="59" t="s">
        <v>158</v>
      </c>
      <c r="E1624" s="55">
        <v>44927</v>
      </c>
      <c r="F1624" s="59">
        <v>157</v>
      </c>
      <c r="G1624" s="59">
        <v>17</v>
      </c>
      <c r="H1624" s="63" t="s">
        <v>98</v>
      </c>
      <c r="I1624" s="59">
        <v>183.4</v>
      </c>
      <c r="J1624" s="63" t="s">
        <v>104</v>
      </c>
      <c r="K1624" s="67">
        <v>2563.9</v>
      </c>
      <c r="L1624" s="155">
        <v>17</v>
      </c>
      <c r="M162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4" s="89" t="str">
        <f>CONCATENATE("F","$",Таблица_основная[[#This Row],[Первая строка массива]])</f>
        <v>F$1146</v>
      </c>
      <c r="O1624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624" s="90">
        <v>1146</v>
      </c>
      <c r="Q1624" s="90">
        <f>Таблица_основная[[#This Row],[Первая строка массива]]+43</f>
        <v>1189</v>
      </c>
    </row>
    <row r="1625" spans="1:17" ht="15.75" x14ac:dyDescent="0.25">
      <c r="A1625" s="90">
        <v>1011</v>
      </c>
      <c r="B1625" s="90">
        <v>1624</v>
      </c>
      <c r="C1625" s="53" t="s">
        <v>42</v>
      </c>
      <c r="D1625" s="91" t="s">
        <v>85</v>
      </c>
      <c r="E1625" s="55">
        <v>44927</v>
      </c>
      <c r="F1625" s="93">
        <v>0.71</v>
      </c>
      <c r="G1625" s="90">
        <v>11</v>
      </c>
      <c r="H1625" s="63" t="s">
        <v>98</v>
      </c>
      <c r="I1625" s="137">
        <v>0</v>
      </c>
      <c r="J1625" s="63" t="s">
        <v>104</v>
      </c>
      <c r="K1625" s="140" t="s">
        <v>178</v>
      </c>
      <c r="L1625" s="156">
        <v>17</v>
      </c>
      <c r="M162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5" s="89" t="str">
        <f>CONCATENATE("F","$",Таблица_основная[[#This Row],[Первая строка массива]])</f>
        <v>F$970</v>
      </c>
      <c r="O1625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625" s="90">
        <v>970</v>
      </c>
      <c r="Q1625" s="90">
        <f>Таблица_основная[[#This Row],[Первая строка массива]]+43</f>
        <v>1013</v>
      </c>
    </row>
    <row r="1626" spans="1:17" ht="15.75" x14ac:dyDescent="0.25">
      <c r="A1626" s="90">
        <v>1407</v>
      </c>
      <c r="B1626" s="90">
        <v>1625</v>
      </c>
      <c r="C1626" s="53" t="s">
        <v>42</v>
      </c>
      <c r="D1626" s="91" t="s">
        <v>86</v>
      </c>
      <c r="E1626" s="55">
        <v>44927</v>
      </c>
      <c r="F1626" s="93">
        <v>33</v>
      </c>
      <c r="G1626" s="90">
        <v>6</v>
      </c>
      <c r="H1626" s="63" t="s">
        <v>98</v>
      </c>
      <c r="I1626" s="93">
        <v>28.3</v>
      </c>
      <c r="J1626" s="63" t="s">
        <v>104</v>
      </c>
      <c r="K1626" s="67" t="s">
        <v>178</v>
      </c>
      <c r="L1626" s="155">
        <v>17</v>
      </c>
      <c r="M162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6" s="89" t="str">
        <f>CONCATENATE("F","$",Таблица_основная[[#This Row],[Первая строка массива]])</f>
        <v>F$1366</v>
      </c>
      <c r="O1626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626" s="90">
        <v>1366</v>
      </c>
      <c r="Q1626" s="90">
        <f>Таблица_основная[[#This Row],[Первая строка массива]]+43</f>
        <v>1409</v>
      </c>
    </row>
    <row r="1627" spans="1:17" ht="15.75" x14ac:dyDescent="0.25">
      <c r="A1627" s="90">
        <v>1451</v>
      </c>
      <c r="B1627" s="90">
        <v>1626</v>
      </c>
      <c r="C1627" s="53" t="s">
        <v>42</v>
      </c>
      <c r="D1627" s="91" t="s">
        <v>159</v>
      </c>
      <c r="E1627" s="55">
        <v>44927</v>
      </c>
      <c r="F1627" s="93">
        <v>33</v>
      </c>
      <c r="G1627" s="90">
        <v>6</v>
      </c>
      <c r="H1627" s="63" t="s">
        <v>98</v>
      </c>
      <c r="I1627" s="93">
        <v>39.1</v>
      </c>
      <c r="J1627" s="63" t="s">
        <v>104</v>
      </c>
      <c r="K1627" s="67" t="s">
        <v>178</v>
      </c>
      <c r="L1627" s="155">
        <v>17</v>
      </c>
      <c r="M162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7" s="89" t="str">
        <f>CONCATENATE("F","$",Таблица_основная[[#This Row],[Первая строка массива]])</f>
        <v>F$1410</v>
      </c>
      <c r="O1627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627" s="90">
        <v>1410</v>
      </c>
      <c r="Q1627" s="90">
        <f>Таблица_основная[[#This Row],[Первая строка массива]]+43</f>
        <v>1453</v>
      </c>
    </row>
    <row r="1628" spans="1:17" ht="15.75" x14ac:dyDescent="0.25">
      <c r="A1628" s="90">
        <v>1539</v>
      </c>
      <c r="B1628" s="90">
        <v>1627</v>
      </c>
      <c r="C1628" s="53" t="s">
        <v>42</v>
      </c>
      <c r="D1628" s="91" t="s">
        <v>89</v>
      </c>
      <c r="E1628" s="55">
        <v>44927</v>
      </c>
      <c r="F1628" s="93">
        <v>23</v>
      </c>
      <c r="G1628" s="90">
        <v>27</v>
      </c>
      <c r="H1628" s="63" t="s">
        <v>98</v>
      </c>
      <c r="I1628" s="93">
        <v>43.2</v>
      </c>
      <c r="J1628" s="63" t="s">
        <v>104</v>
      </c>
      <c r="K1628" s="67">
        <v>39.299999999999997</v>
      </c>
      <c r="L1628" s="155">
        <v>17</v>
      </c>
      <c r="M162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8" s="89" t="str">
        <f>CONCATENATE("F","$",Таблица_основная[[#This Row],[Первая строка массива]])</f>
        <v>F$1498</v>
      </c>
      <c r="O1628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628" s="90">
        <v>1498</v>
      </c>
      <c r="Q1628" s="90">
        <f>Таблица_основная[[#This Row],[Первая строка массива]]+43</f>
        <v>1541</v>
      </c>
    </row>
    <row r="1629" spans="1:17" ht="15.75" x14ac:dyDescent="0.25">
      <c r="A1629" s="90">
        <v>1495</v>
      </c>
      <c r="B1629" s="90">
        <v>1628</v>
      </c>
      <c r="C1629" s="53" t="s">
        <v>42</v>
      </c>
      <c r="D1629" s="91" t="s">
        <v>90</v>
      </c>
      <c r="E1629" s="55">
        <v>44927</v>
      </c>
      <c r="F1629" s="93">
        <v>3</v>
      </c>
      <c r="G1629" s="90">
        <v>5</v>
      </c>
      <c r="H1629" s="63" t="s">
        <v>98</v>
      </c>
      <c r="I1629" s="93">
        <v>2.2000000000000002</v>
      </c>
      <c r="J1629" s="63" t="s">
        <v>104</v>
      </c>
      <c r="K1629" s="67">
        <v>31.5</v>
      </c>
      <c r="L1629" s="155">
        <v>17</v>
      </c>
      <c r="M1629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29" s="89" t="str">
        <f>CONCATENATE("F","$",Таблица_основная[[#This Row],[Первая строка массива]])</f>
        <v>F$1454</v>
      </c>
      <c r="O1629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629" s="90">
        <v>1454</v>
      </c>
      <c r="Q1629" s="90">
        <f>Таблица_основная[[#This Row],[Первая строка массива]]+43</f>
        <v>1497</v>
      </c>
    </row>
    <row r="1630" spans="1:17" ht="15.75" x14ac:dyDescent="0.25">
      <c r="A1630" s="90">
        <v>1583</v>
      </c>
      <c r="B1630" s="90">
        <v>1629</v>
      </c>
      <c r="C1630" s="53" t="s">
        <v>42</v>
      </c>
      <c r="D1630" s="144" t="s">
        <v>160</v>
      </c>
      <c r="E1630" s="55">
        <v>44927</v>
      </c>
      <c r="F1630" s="150">
        <v>0.2</v>
      </c>
      <c r="G1630" s="90">
        <v>8</v>
      </c>
      <c r="H1630" s="63" t="s">
        <v>98</v>
      </c>
      <c r="I1630" s="93">
        <v>0</v>
      </c>
      <c r="J1630" s="63" t="s">
        <v>104</v>
      </c>
      <c r="K1630" s="140" t="s">
        <v>178</v>
      </c>
      <c r="L1630" s="156">
        <v>17</v>
      </c>
      <c r="M163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630" s="89" t="str">
        <f>CONCATENATE("F","$",Таблица_основная[[#This Row],[Первая строка массива]])</f>
        <v>F$1542</v>
      </c>
      <c r="O1630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630" s="90">
        <v>1542</v>
      </c>
      <c r="Q1630" s="90">
        <f>Таблица_основная[[#This Row],[Первая строка массива]]+43</f>
        <v>1585</v>
      </c>
    </row>
    <row r="1631" spans="1:17" ht="15.75" x14ac:dyDescent="0.25">
      <c r="A1631" s="90">
        <v>1319</v>
      </c>
      <c r="B1631" s="90">
        <v>1630</v>
      </c>
      <c r="C1631" s="53" t="s">
        <v>42</v>
      </c>
      <c r="D1631" s="144" t="s">
        <v>161</v>
      </c>
      <c r="E1631" s="55">
        <v>44927</v>
      </c>
      <c r="F1631" s="95">
        <v>0.3</v>
      </c>
      <c r="G1631" s="90">
        <v>3</v>
      </c>
      <c r="H1631" s="63" t="s">
        <v>98</v>
      </c>
      <c r="I1631" s="95">
        <v>0.2</v>
      </c>
      <c r="J1631" s="63" t="s">
        <v>104</v>
      </c>
      <c r="K1631" s="67" t="s">
        <v>178</v>
      </c>
      <c r="L1631" s="155">
        <v>17</v>
      </c>
      <c r="M163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1" s="89" t="str">
        <f>CONCATENATE("F","$",Таблица_основная[[#This Row],[Первая строка массива]])</f>
        <v>F$1278</v>
      </c>
      <c r="O1631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631" s="90">
        <v>1278</v>
      </c>
      <c r="Q1631" s="90">
        <f>Таблица_основная[[#This Row],[Первая строка массива]]+43</f>
        <v>1321</v>
      </c>
    </row>
    <row r="1632" spans="1:17" ht="15.75" x14ac:dyDescent="0.25">
      <c r="A1632" s="90">
        <v>1363</v>
      </c>
      <c r="B1632" s="90">
        <v>1631</v>
      </c>
      <c r="C1632" s="53" t="s">
        <v>42</v>
      </c>
      <c r="D1632" s="144" t="s">
        <v>94</v>
      </c>
      <c r="E1632" s="55">
        <v>44927</v>
      </c>
      <c r="F1632" s="95">
        <v>0.3</v>
      </c>
      <c r="G1632" s="90">
        <v>4</v>
      </c>
      <c r="H1632" s="63" t="s">
        <v>98</v>
      </c>
      <c r="I1632" s="95">
        <v>0.5</v>
      </c>
      <c r="J1632" s="63" t="s">
        <v>104</v>
      </c>
      <c r="K1632" s="67">
        <v>0.2</v>
      </c>
      <c r="L1632" s="155">
        <v>17</v>
      </c>
      <c r="M163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28</v>
      </c>
      <c r="N1632" s="89" t="str">
        <f>CONCATENATE("F","$",Таблица_основная[[#This Row],[Первая строка массива]])</f>
        <v>F$1322</v>
      </c>
      <c r="O1632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632" s="90">
        <v>1322</v>
      </c>
      <c r="Q1632" s="90">
        <f>Таблица_основная[[#This Row],[Первая строка массива]]+43</f>
        <v>1365</v>
      </c>
    </row>
    <row r="1633" spans="1:17" ht="15.75" x14ac:dyDescent="0.25">
      <c r="A1633" s="90">
        <v>1231</v>
      </c>
      <c r="B1633" s="90">
        <v>1632</v>
      </c>
      <c r="C1633" s="53" t="s">
        <v>42</v>
      </c>
      <c r="D1633" s="54" t="s">
        <v>162</v>
      </c>
      <c r="E1633" s="55">
        <v>44927</v>
      </c>
      <c r="F1633" s="59">
        <v>1.5</v>
      </c>
      <c r="G1633" s="59">
        <v>7</v>
      </c>
      <c r="H1633" s="63" t="s">
        <v>98</v>
      </c>
      <c r="I1633" s="59">
        <v>1.4</v>
      </c>
      <c r="J1633" s="63" t="s">
        <v>104</v>
      </c>
      <c r="K1633" s="67">
        <v>1.6</v>
      </c>
      <c r="L1633" s="155">
        <v>17</v>
      </c>
      <c r="M163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3" s="89" t="str">
        <f>CONCATENATE("F","$",Таблица_основная[[#This Row],[Первая строка массива]])</f>
        <v>F$1190</v>
      </c>
      <c r="O1633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633" s="90">
        <v>1190</v>
      </c>
      <c r="Q1633" s="90">
        <f>Таблица_основная[[#This Row],[Первая строка массива]]+43</f>
        <v>1233</v>
      </c>
    </row>
    <row r="1634" spans="1:17" ht="15.75" x14ac:dyDescent="0.25">
      <c r="A1634" s="90">
        <v>967</v>
      </c>
      <c r="B1634" s="90">
        <v>1633</v>
      </c>
      <c r="C1634" s="53" t="s">
        <v>42</v>
      </c>
      <c r="D1634" s="54" t="s">
        <v>83</v>
      </c>
      <c r="E1634" s="55">
        <v>44927</v>
      </c>
      <c r="F1634" s="92">
        <v>0</v>
      </c>
      <c r="G1634" s="96">
        <v>6</v>
      </c>
      <c r="H1634" s="63" t="s">
        <v>98</v>
      </c>
      <c r="I1634" s="92">
        <v>1.1000000000000001</v>
      </c>
      <c r="J1634" s="63" t="s">
        <v>104</v>
      </c>
      <c r="K1634" s="67">
        <v>32.1</v>
      </c>
      <c r="L1634" s="155">
        <v>17</v>
      </c>
      <c r="M163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634" s="89" t="str">
        <f>CONCATENATE("F","$",Таблица_основная[[#This Row],[Первая строка массива]])</f>
        <v>F$926</v>
      </c>
      <c r="O1634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634" s="90">
        <v>926</v>
      </c>
      <c r="Q1634" s="90">
        <f>Таблица_основная[[#This Row],[Первая строка массива]]+43</f>
        <v>969</v>
      </c>
    </row>
    <row r="1635" spans="1:17" ht="15.75" x14ac:dyDescent="0.25">
      <c r="A1635" s="90">
        <v>1055</v>
      </c>
      <c r="B1635" s="90">
        <v>1634</v>
      </c>
      <c r="C1635" s="53" t="s">
        <v>42</v>
      </c>
      <c r="D1635" s="54" t="s">
        <v>163</v>
      </c>
      <c r="E1635" s="55">
        <v>44927</v>
      </c>
      <c r="F1635" s="94">
        <v>100</v>
      </c>
      <c r="G1635" s="96">
        <v>1</v>
      </c>
      <c r="H1635" s="63" t="s">
        <v>98</v>
      </c>
      <c r="I1635" s="94">
        <v>99.5</v>
      </c>
      <c r="J1635" s="63" t="s">
        <v>104</v>
      </c>
      <c r="K1635" s="67" t="s">
        <v>178</v>
      </c>
      <c r="L1635" s="155">
        <v>17</v>
      </c>
      <c r="M1635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635" s="89" t="str">
        <f>CONCATENATE("F","$",Таблица_основная[[#This Row],[Первая строка массива]])</f>
        <v>F$1014</v>
      </c>
      <c r="O1635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635" s="90">
        <v>1014</v>
      </c>
      <c r="Q1635" s="90">
        <f>Таблица_основная[[#This Row],[Первая строка массива]]+43</f>
        <v>1057</v>
      </c>
    </row>
    <row r="1636" spans="1:17" ht="15.75" x14ac:dyDescent="0.25">
      <c r="A1636" s="90">
        <v>264</v>
      </c>
      <c r="B1636" s="90">
        <v>1635</v>
      </c>
      <c r="C1636" s="53" t="s">
        <v>43</v>
      </c>
      <c r="D1636" s="54" t="s">
        <v>155</v>
      </c>
      <c r="E1636" s="55">
        <v>44562</v>
      </c>
      <c r="F1636" s="59">
        <v>11</v>
      </c>
      <c r="G1636" s="59">
        <v>21</v>
      </c>
      <c r="H1636" s="63" t="s">
        <v>97</v>
      </c>
      <c r="I1636" s="59">
        <v>24.3</v>
      </c>
      <c r="J1636" s="63" t="s">
        <v>103</v>
      </c>
      <c r="K1636" s="72">
        <v>235.1</v>
      </c>
      <c r="L1636" s="154">
        <v>43</v>
      </c>
      <c r="M1636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6" s="89" t="str">
        <f>CONCATENATE("F","$",Таблица_основная[[#This Row],[Первая строка массива]])</f>
        <v>F$222</v>
      </c>
      <c r="O1636" s="89" t="str">
        <f>CONCATENATE("F","$",Таблица_основная[[#This Row],[Первая строка массива]],":","F","$",Таблица_основная[[#This Row],[Последняя строка моссива]])</f>
        <v>F$222:F$265</v>
      </c>
      <c r="P1636" s="90">
        <v>222</v>
      </c>
      <c r="Q1636" s="90">
        <f>Таблица_основная[[#This Row],[Первая строка массива]]+43</f>
        <v>265</v>
      </c>
    </row>
    <row r="1637" spans="1:17" ht="15.75" x14ac:dyDescent="0.25">
      <c r="A1637" s="90">
        <v>792</v>
      </c>
      <c r="B1637" s="90">
        <v>1636</v>
      </c>
      <c r="C1637" s="53" t="s">
        <v>43</v>
      </c>
      <c r="D1637" s="54" t="s">
        <v>164</v>
      </c>
      <c r="E1637" s="55">
        <v>44562</v>
      </c>
      <c r="F1637" s="59">
        <v>36809</v>
      </c>
      <c r="G1637" s="59">
        <v>42</v>
      </c>
      <c r="H1637" s="63" t="s">
        <v>97</v>
      </c>
      <c r="I1637" s="59">
        <v>116149</v>
      </c>
      <c r="J1637" s="63" t="s">
        <v>103</v>
      </c>
      <c r="K1637" s="73">
        <v>1712442.1</v>
      </c>
      <c r="L1637" s="154">
        <v>43</v>
      </c>
      <c r="M1637" s="10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7" s="89" t="str">
        <f>CONCATENATE("F","$",Таблица_основная[[#This Row],[Первая строка массива]])</f>
        <v>F$750</v>
      </c>
      <c r="O1637" s="89" t="str">
        <f>CONCATENATE("F","$",Таблица_основная[[#This Row],[Первая строка массива]],":","F","$",Таблица_основная[[#This Row],[Последняя строка моссива]])</f>
        <v>F$750:F$793</v>
      </c>
      <c r="P1637" s="90">
        <v>750</v>
      </c>
      <c r="Q1637" s="90">
        <f>Таблица_основная[[#This Row],[Первая строка массива]]+43</f>
        <v>793</v>
      </c>
    </row>
    <row r="1638" spans="1:17" ht="15.75" x14ac:dyDescent="0.25">
      <c r="A1638" s="90">
        <v>308</v>
      </c>
      <c r="B1638" s="90">
        <v>1637</v>
      </c>
      <c r="C1638" s="53" t="s">
        <v>43</v>
      </c>
      <c r="D1638" s="54" t="s">
        <v>156</v>
      </c>
      <c r="E1638" s="55">
        <v>44562</v>
      </c>
      <c r="F1638" s="146">
        <v>0.3</v>
      </c>
      <c r="G1638" s="59">
        <v>2</v>
      </c>
      <c r="H1638" s="63" t="s">
        <v>97</v>
      </c>
      <c r="I1638" s="146">
        <v>0.2</v>
      </c>
      <c r="J1638" s="63" t="s">
        <v>103</v>
      </c>
      <c r="K1638" s="67">
        <v>2E-3</v>
      </c>
      <c r="L1638" s="155">
        <v>43</v>
      </c>
      <c r="M163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638" s="89" t="str">
        <f>CONCATENATE("F","$",Таблица_основная[[#This Row],[Первая строка массива]])</f>
        <v>F$266</v>
      </c>
      <c r="O1638" s="89" t="str">
        <f>CONCATENATE("F","$",Таблица_основная[[#This Row],[Первая строка массива]],":","F","$",Таблица_основная[[#This Row],[Последняя строка моссива]])</f>
        <v>F$266:F$309</v>
      </c>
      <c r="P1638" s="90">
        <v>266</v>
      </c>
      <c r="Q1638" s="90">
        <f>Таблица_основная[[#This Row],[Первая строка массива]]+43</f>
        <v>309</v>
      </c>
    </row>
    <row r="1639" spans="1:17" ht="15.75" x14ac:dyDescent="0.25">
      <c r="A1639" s="90">
        <v>44</v>
      </c>
      <c r="B1639" s="90">
        <v>1638</v>
      </c>
      <c r="C1639" s="53" t="s">
        <v>43</v>
      </c>
      <c r="D1639" s="54" t="s">
        <v>165</v>
      </c>
      <c r="E1639" s="55">
        <v>44562</v>
      </c>
      <c r="F1639" s="59">
        <v>34</v>
      </c>
      <c r="G1639" s="59">
        <v>36</v>
      </c>
      <c r="H1639" s="63" t="s">
        <v>97</v>
      </c>
      <c r="I1639" s="59">
        <v>154.69999999999999</v>
      </c>
      <c r="J1639" s="63" t="s">
        <v>103</v>
      </c>
      <c r="K1639" s="74">
        <v>2237.9</v>
      </c>
      <c r="L1639" s="154">
        <v>43</v>
      </c>
      <c r="M1639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39" s="89" t="str">
        <f>CONCATENATE("F","$",Таблица_основная[[#This Row],[Первая строка массива]])</f>
        <v>F$2</v>
      </c>
      <c r="O1639" s="89" t="str">
        <f>CONCATENATE("F","$",Таблица_основная[[#This Row],[Первая строка массива]],":","F","$",Таблица_основная[[#This Row],[Последняя строка моссива]])</f>
        <v>F$2:F$45</v>
      </c>
      <c r="P1639" s="90">
        <v>2</v>
      </c>
      <c r="Q1639" s="90">
        <f>Таблица_основная[[#This Row],[Первая строка массива]]+43</f>
        <v>45</v>
      </c>
    </row>
    <row r="1640" spans="1:17" ht="15.75" x14ac:dyDescent="0.25">
      <c r="A1640" s="90">
        <v>836</v>
      </c>
      <c r="B1640" s="90">
        <v>1639</v>
      </c>
      <c r="C1640" s="53" t="s">
        <v>43</v>
      </c>
      <c r="D1640" s="54" t="s">
        <v>166</v>
      </c>
      <c r="E1640" s="55">
        <v>44562</v>
      </c>
      <c r="F1640" s="59">
        <v>439</v>
      </c>
      <c r="G1640" s="59">
        <v>40</v>
      </c>
      <c r="H1640" s="63" t="s">
        <v>97</v>
      </c>
      <c r="I1640" s="59">
        <v>3901.3</v>
      </c>
      <c r="J1640" s="63" t="s">
        <v>103</v>
      </c>
      <c r="K1640" s="74">
        <v>44096.6</v>
      </c>
      <c r="L1640" s="154">
        <v>43</v>
      </c>
      <c r="M1640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0" s="89" t="str">
        <f>CONCATENATE("F","$",Таблица_основная[[#This Row],[Первая строка массива]])</f>
        <v>F$794</v>
      </c>
      <c r="O1640" s="89" t="str">
        <f>CONCATENATE("F","$",Таблица_основная[[#This Row],[Первая строка массива]],":","F","$",Таблица_основная[[#This Row],[Последняя строка моссива]])</f>
        <v>F$794:F$837</v>
      </c>
      <c r="P1640" s="90">
        <v>794</v>
      </c>
      <c r="Q1640" s="90">
        <f>Таблица_основная[[#This Row],[Первая строка массива]]+43</f>
        <v>837</v>
      </c>
    </row>
    <row r="1641" spans="1:17" ht="15.75" x14ac:dyDescent="0.25">
      <c r="A1641" s="90">
        <v>88</v>
      </c>
      <c r="B1641" s="90">
        <v>1640</v>
      </c>
      <c r="C1641" s="53" t="s">
        <v>43</v>
      </c>
      <c r="D1641" s="54" t="s">
        <v>157</v>
      </c>
      <c r="E1641" s="55">
        <v>44562</v>
      </c>
      <c r="F1641" s="59">
        <v>484</v>
      </c>
      <c r="G1641" s="59">
        <v>41</v>
      </c>
      <c r="H1641" s="63" t="s">
        <v>97</v>
      </c>
      <c r="I1641" s="59">
        <v>4080.4</v>
      </c>
      <c r="J1641" s="63" t="s">
        <v>103</v>
      </c>
      <c r="K1641" s="68">
        <v>46569.599999999999</v>
      </c>
      <c r="L1641" s="155">
        <v>43</v>
      </c>
      <c r="M164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1" s="89" t="str">
        <f>CONCATENATE("F","$",Таблица_основная[[#This Row],[Первая строка массива]])</f>
        <v>F$46</v>
      </c>
      <c r="O1641" s="89" t="str">
        <f>CONCATENATE("F","$",Таблица_основная[[#This Row],[Первая строка массива]],":","F","$",Таблица_основная[[#This Row],[Последняя строка моссива]])</f>
        <v>F$46:F$89</v>
      </c>
      <c r="P1641" s="90">
        <v>46</v>
      </c>
      <c r="Q1641" s="90">
        <f>Таблица_основная[[#This Row],[Первая строка массива]]+43</f>
        <v>89</v>
      </c>
    </row>
    <row r="1642" spans="1:17" ht="15.75" x14ac:dyDescent="0.25">
      <c r="A1642" s="90">
        <v>440</v>
      </c>
      <c r="B1642" s="90">
        <v>1641</v>
      </c>
      <c r="C1642" s="53" t="s">
        <v>43</v>
      </c>
      <c r="D1642" s="54" t="s">
        <v>71</v>
      </c>
      <c r="E1642" s="55">
        <v>44562</v>
      </c>
      <c r="F1642" s="146">
        <v>13.1</v>
      </c>
      <c r="G1642" s="59">
        <v>33</v>
      </c>
      <c r="H1642" s="63" t="s">
        <v>97</v>
      </c>
      <c r="I1642" s="146">
        <v>35.1</v>
      </c>
      <c r="J1642" s="63" t="s">
        <v>103</v>
      </c>
      <c r="K1642" s="67">
        <v>27.2</v>
      </c>
      <c r="L1642" s="155">
        <v>43</v>
      </c>
      <c r="M164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2" s="89" t="str">
        <f>CONCATENATE("F","$",Таблица_основная[[#This Row],[Первая строка массива]])</f>
        <v>F$398</v>
      </c>
      <c r="O1642" s="89" t="str">
        <f>CONCATENATE("F","$",Таблица_основная[[#This Row],[Первая строка массива]],":","F","$",Таблица_основная[[#This Row],[Последняя строка моссива]])</f>
        <v>F$398:F$441</v>
      </c>
      <c r="P1642" s="90">
        <v>398</v>
      </c>
      <c r="Q1642" s="90">
        <f>Таблица_основная[[#This Row],[Первая строка массива]]+43</f>
        <v>441</v>
      </c>
    </row>
    <row r="1643" spans="1:17" ht="15.75" x14ac:dyDescent="0.25">
      <c r="A1643" s="90">
        <v>352</v>
      </c>
      <c r="B1643" s="90">
        <v>1642</v>
      </c>
      <c r="C1643" s="53" t="s">
        <v>43</v>
      </c>
      <c r="D1643" s="54" t="s">
        <v>158</v>
      </c>
      <c r="E1643" s="55">
        <v>44562</v>
      </c>
      <c r="F1643" s="56">
        <v>56</v>
      </c>
      <c r="G1643" s="59">
        <v>41</v>
      </c>
      <c r="H1643" s="63" t="s">
        <v>97</v>
      </c>
      <c r="I1643" s="56">
        <v>225.2</v>
      </c>
      <c r="J1643" s="63" t="s">
        <v>103</v>
      </c>
      <c r="K1643" s="67">
        <v>2573.6</v>
      </c>
      <c r="L1643" s="155">
        <v>43</v>
      </c>
      <c r="M164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3" s="89" t="str">
        <f>CONCATENATE("F","$",Таблица_основная[[#This Row],[Первая строка массива]])</f>
        <v>F$310</v>
      </c>
      <c r="O1643" s="89" t="str">
        <f>CONCATENATE("F","$",Таблица_основная[[#This Row],[Первая строка массива]],":","F","$",Таблица_основная[[#This Row],[Последняя строка моссива]])</f>
        <v>F$310:F$353</v>
      </c>
      <c r="P1643" s="90">
        <v>310</v>
      </c>
      <c r="Q1643" s="90">
        <f>Таблица_основная[[#This Row],[Первая строка массива]]+43</f>
        <v>353</v>
      </c>
    </row>
    <row r="1644" spans="1:17" ht="15.75" x14ac:dyDescent="0.25">
      <c r="A1644" s="90">
        <v>176</v>
      </c>
      <c r="B1644" s="90">
        <v>1643</v>
      </c>
      <c r="C1644" s="53" t="s">
        <v>43</v>
      </c>
      <c r="D1644" s="144" t="s">
        <v>85</v>
      </c>
      <c r="E1644" s="55">
        <v>44562</v>
      </c>
      <c r="F1644" s="137">
        <v>0.79</v>
      </c>
      <c r="G1644" s="90">
        <v>6</v>
      </c>
      <c r="H1644" s="63" t="s">
        <v>97</v>
      </c>
      <c r="I1644" s="147">
        <v>0</v>
      </c>
      <c r="J1644" s="63" t="s">
        <v>103</v>
      </c>
      <c r="K1644" s="140" t="s">
        <v>178</v>
      </c>
      <c r="L1644" s="156">
        <v>43</v>
      </c>
      <c r="M1644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4" s="89" t="str">
        <f>CONCATENATE("F","$",Таблица_основная[[#This Row],[Первая строка массива]])</f>
        <v>F$134</v>
      </c>
      <c r="O1644" s="89" t="str">
        <f>CONCATENATE("F","$",Таблица_основная[[#This Row],[Первая строка массива]],":","F","$",Таблица_основная[[#This Row],[Последняя строка моссива]])</f>
        <v>F$134:F$177</v>
      </c>
      <c r="P1644" s="90">
        <v>134</v>
      </c>
      <c r="Q1644" s="90">
        <f>Таблица_основная[[#This Row],[Первая строка массива]]+43</f>
        <v>177</v>
      </c>
    </row>
    <row r="1645" spans="1:17" ht="15.75" x14ac:dyDescent="0.25">
      <c r="A1645" s="90">
        <v>572</v>
      </c>
      <c r="B1645" s="90">
        <v>1644</v>
      </c>
      <c r="C1645" s="53" t="s">
        <v>43</v>
      </c>
      <c r="D1645" s="144" t="s">
        <v>86</v>
      </c>
      <c r="E1645" s="55">
        <v>44562</v>
      </c>
      <c r="F1645" s="147">
        <v>13</v>
      </c>
      <c r="G1645" s="90">
        <v>22</v>
      </c>
      <c r="H1645" s="63" t="s">
        <v>97</v>
      </c>
      <c r="I1645" s="150">
        <v>25.4</v>
      </c>
      <c r="J1645" s="63" t="s">
        <v>103</v>
      </c>
      <c r="K1645" s="67" t="s">
        <v>178</v>
      </c>
      <c r="L1645" s="155">
        <v>43</v>
      </c>
      <c r="M164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5" s="89" t="str">
        <f>CONCATENATE("F","$",Таблица_основная[[#This Row],[Первая строка массива]])</f>
        <v>F$530</v>
      </c>
      <c r="O1645" s="89" t="str">
        <f>CONCATENATE("F","$",Таблица_основная[[#This Row],[Первая строка массива]],":","F","$",Таблица_основная[[#This Row],[Последняя строка моссива]])</f>
        <v>F$530:F$573</v>
      </c>
      <c r="P1645" s="90">
        <v>530</v>
      </c>
      <c r="Q1645" s="90">
        <f>Таблица_основная[[#This Row],[Первая строка массива]]+43</f>
        <v>573</v>
      </c>
    </row>
    <row r="1646" spans="1:17" ht="15.75" x14ac:dyDescent="0.25">
      <c r="A1646" s="90">
        <v>616</v>
      </c>
      <c r="B1646" s="90">
        <v>1645</v>
      </c>
      <c r="C1646" s="53" t="s">
        <v>43</v>
      </c>
      <c r="D1646" s="144" t="s">
        <v>159</v>
      </c>
      <c r="E1646" s="55">
        <v>44562</v>
      </c>
      <c r="F1646" s="147">
        <v>23</v>
      </c>
      <c r="G1646" s="90">
        <v>30</v>
      </c>
      <c r="H1646" s="63" t="s">
        <v>97</v>
      </c>
      <c r="I1646" s="150">
        <v>62.9</v>
      </c>
      <c r="J1646" s="63" t="s">
        <v>103</v>
      </c>
      <c r="K1646" s="67" t="s">
        <v>178</v>
      </c>
      <c r="L1646" s="155">
        <v>43</v>
      </c>
      <c r="M164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6" s="89" t="str">
        <f>CONCATENATE("F","$",Таблица_основная[[#This Row],[Первая строка массива]])</f>
        <v>F$574</v>
      </c>
      <c r="O1646" s="89" t="str">
        <f>CONCATENATE("F","$",Таблица_основная[[#This Row],[Первая строка массива]],":","F","$",Таблица_основная[[#This Row],[Последняя строка моссива]])</f>
        <v>F$574:F$617</v>
      </c>
      <c r="P1646" s="90">
        <v>574</v>
      </c>
      <c r="Q1646" s="90">
        <f>Таблица_основная[[#This Row],[Первая строка массива]]+43</f>
        <v>617</v>
      </c>
    </row>
    <row r="1647" spans="1:17" ht="15.75" x14ac:dyDescent="0.25">
      <c r="A1647" s="90">
        <v>704</v>
      </c>
      <c r="B1647" s="90">
        <v>1646</v>
      </c>
      <c r="C1647" s="53" t="s">
        <v>43</v>
      </c>
      <c r="D1647" s="144" t="s">
        <v>89</v>
      </c>
      <c r="E1647" s="55">
        <v>44562</v>
      </c>
      <c r="F1647" s="147">
        <v>7</v>
      </c>
      <c r="G1647" s="90">
        <v>29</v>
      </c>
      <c r="H1647" s="63" t="s">
        <v>97</v>
      </c>
      <c r="I1647" s="150">
        <v>32.1</v>
      </c>
      <c r="J1647" s="63" t="s">
        <v>103</v>
      </c>
      <c r="K1647" s="67">
        <v>35.9</v>
      </c>
      <c r="L1647" s="155">
        <v>43</v>
      </c>
      <c r="M1647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7" s="89" t="str">
        <f>CONCATENATE("F","$",Таблица_основная[[#This Row],[Первая строка массива]])</f>
        <v>F$662</v>
      </c>
      <c r="O1647" s="89" t="str">
        <f>CONCATENATE("F","$",Таблица_основная[[#This Row],[Первая строка массива]],":","F","$",Таблица_основная[[#This Row],[Последняя строка моссива]])</f>
        <v>F$662:F$705</v>
      </c>
      <c r="P1647" s="90">
        <v>662</v>
      </c>
      <c r="Q1647" s="90">
        <f>Таблица_основная[[#This Row],[Первая строка массива]]+43</f>
        <v>705</v>
      </c>
    </row>
    <row r="1648" spans="1:17" ht="15.75" x14ac:dyDescent="0.25">
      <c r="A1648" s="90">
        <v>660</v>
      </c>
      <c r="B1648" s="90">
        <v>1647</v>
      </c>
      <c r="C1648" s="53" t="s">
        <v>43</v>
      </c>
      <c r="D1648" s="144" t="s">
        <v>90</v>
      </c>
      <c r="E1648" s="55">
        <v>44562</v>
      </c>
      <c r="F1648" s="147">
        <v>2</v>
      </c>
      <c r="G1648" s="90">
        <v>22</v>
      </c>
      <c r="H1648" s="63" t="s">
        <v>97</v>
      </c>
      <c r="I1648" s="150">
        <v>13.7</v>
      </c>
      <c r="J1648" s="63" t="s">
        <v>103</v>
      </c>
      <c r="K1648" s="67">
        <v>42.8</v>
      </c>
      <c r="L1648" s="155">
        <v>43</v>
      </c>
      <c r="M1648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48" s="89" t="str">
        <f>CONCATENATE("F","$",Таблица_основная[[#This Row],[Первая строка массива]])</f>
        <v>F$618</v>
      </c>
      <c r="O1648" s="89" t="str">
        <f>CONCATENATE("F","$",Таблица_основная[[#This Row],[Первая строка массива]],":","F","$",Таблица_основная[[#This Row],[Последняя строка моссива]])</f>
        <v>F$618:F$661</v>
      </c>
      <c r="P1648" s="90">
        <v>618</v>
      </c>
      <c r="Q1648" s="90">
        <f>Таблица_основная[[#This Row],[Первая строка массива]]+43</f>
        <v>661</v>
      </c>
    </row>
    <row r="1649" spans="1:17" ht="15.75" x14ac:dyDescent="0.25">
      <c r="A1649" s="90">
        <v>748</v>
      </c>
      <c r="B1649" s="90">
        <v>1648</v>
      </c>
      <c r="C1649" s="53" t="s">
        <v>43</v>
      </c>
      <c r="D1649" s="144" t="s">
        <v>160</v>
      </c>
      <c r="E1649" s="55">
        <v>44562</v>
      </c>
      <c r="F1649" s="147">
        <v>0.2</v>
      </c>
      <c r="G1649" s="90">
        <v>7</v>
      </c>
      <c r="H1649" s="63" t="s">
        <v>97</v>
      </c>
      <c r="I1649" s="150">
        <v>0</v>
      </c>
      <c r="J1649" s="63" t="s">
        <v>103</v>
      </c>
      <c r="K1649" s="140" t="s">
        <v>178</v>
      </c>
      <c r="L1649" s="156">
        <v>43</v>
      </c>
      <c r="M164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49" s="89" t="str">
        <f>CONCATENATE("F","$",Таблица_основная[[#This Row],[Первая строка массива]])</f>
        <v>F$706</v>
      </c>
      <c r="O1649" s="89" t="str">
        <f>CONCATENATE("F","$",Таблица_основная[[#This Row],[Первая строка массива]],":","F","$",Таблица_основная[[#This Row],[Последняя строка моссива]])</f>
        <v>F$706:F$749</v>
      </c>
      <c r="P1649" s="90">
        <v>706</v>
      </c>
      <c r="Q1649" s="90">
        <f>Таблица_основная[[#This Row],[Первая строка массива]]+43</f>
        <v>749</v>
      </c>
    </row>
    <row r="1650" spans="1:17" ht="15.75" x14ac:dyDescent="0.25">
      <c r="A1650" s="90">
        <v>484</v>
      </c>
      <c r="B1650" s="90">
        <v>1649</v>
      </c>
      <c r="C1650" s="53" t="s">
        <v>43</v>
      </c>
      <c r="D1650" s="144" t="s">
        <v>161</v>
      </c>
      <c r="E1650" s="55">
        <v>44562</v>
      </c>
      <c r="F1650" s="148">
        <v>0.4</v>
      </c>
      <c r="G1650" s="90">
        <v>2</v>
      </c>
      <c r="H1650" s="63" t="s">
        <v>97</v>
      </c>
      <c r="I1650" s="150">
        <v>0.2</v>
      </c>
      <c r="J1650" s="63" t="s">
        <v>103</v>
      </c>
      <c r="K1650" s="67" t="s">
        <v>178</v>
      </c>
      <c r="L1650" s="155">
        <v>43</v>
      </c>
      <c r="M165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0" s="89" t="str">
        <f>CONCATENATE("F","$",Таблица_основная[[#This Row],[Первая строка массива]])</f>
        <v>F$442</v>
      </c>
      <c r="O1650" s="89" t="str">
        <f>CONCATENATE("F","$",Таблица_основная[[#This Row],[Первая строка массива]],":","F","$",Таблица_основная[[#This Row],[Последняя строка моссива]])</f>
        <v>F$442:F$485</v>
      </c>
      <c r="P1650" s="90">
        <v>442</v>
      </c>
      <c r="Q1650" s="90">
        <f>Таблица_основная[[#This Row],[Первая строка массива]]+43</f>
        <v>485</v>
      </c>
    </row>
    <row r="1651" spans="1:17" ht="15.75" x14ac:dyDescent="0.25">
      <c r="A1651" s="90">
        <v>528</v>
      </c>
      <c r="B1651" s="90">
        <v>1650</v>
      </c>
      <c r="C1651" s="53" t="s">
        <v>43</v>
      </c>
      <c r="D1651" s="91" t="s">
        <v>94</v>
      </c>
      <c r="E1651" s="55">
        <v>44562</v>
      </c>
      <c r="F1651" s="95">
        <v>1.2</v>
      </c>
      <c r="G1651" s="90">
        <v>6</v>
      </c>
      <c r="H1651" s="63" t="s">
        <v>97</v>
      </c>
      <c r="I1651" s="95">
        <v>0.6</v>
      </c>
      <c r="J1651" s="63" t="s">
        <v>103</v>
      </c>
      <c r="K1651" s="67">
        <v>0.2</v>
      </c>
      <c r="L1651" s="155">
        <v>43</v>
      </c>
      <c r="M165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1" s="89" t="str">
        <f>CONCATENATE("F","$",Таблица_основная[[#This Row],[Первая строка массива]])</f>
        <v>F$486</v>
      </c>
      <c r="O1651" s="89" t="str">
        <f>CONCATENATE("F","$",Таблица_основная[[#This Row],[Первая строка массива]],":","F","$",Таблица_основная[[#This Row],[Последняя строка моссива]])</f>
        <v>F$486:F$529</v>
      </c>
      <c r="P1651" s="90">
        <v>486</v>
      </c>
      <c r="Q1651" s="90">
        <f>Таблица_основная[[#This Row],[Первая строка массива]]+43</f>
        <v>529</v>
      </c>
    </row>
    <row r="1652" spans="1:17" ht="15.75" x14ac:dyDescent="0.25">
      <c r="A1652" s="90">
        <v>396</v>
      </c>
      <c r="B1652" s="90">
        <v>1651</v>
      </c>
      <c r="C1652" s="53" t="s">
        <v>43</v>
      </c>
      <c r="D1652" s="59" t="s">
        <v>162</v>
      </c>
      <c r="E1652" s="55">
        <v>44562</v>
      </c>
      <c r="F1652" s="146">
        <v>1.5</v>
      </c>
      <c r="G1652" s="59">
        <v>14</v>
      </c>
      <c r="H1652" s="63" t="s">
        <v>97</v>
      </c>
      <c r="I1652" s="59">
        <v>1.9</v>
      </c>
      <c r="J1652" s="63" t="s">
        <v>103</v>
      </c>
      <c r="K1652" s="67">
        <v>1.5</v>
      </c>
      <c r="L1652" s="155">
        <v>43</v>
      </c>
      <c r="M1652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2" s="89" t="str">
        <f>CONCATENATE("F","$",Таблица_основная[[#This Row],[Первая строка массива]])</f>
        <v>F$354</v>
      </c>
      <c r="O1652" s="89" t="str">
        <f>CONCATENATE("F","$",Таблица_основная[[#This Row],[Первая строка массива]],":","F","$",Таблица_основная[[#This Row],[Последняя строка моссива]])</f>
        <v>F$354:F$397</v>
      </c>
      <c r="P1652" s="90">
        <v>354</v>
      </c>
      <c r="Q1652" s="90">
        <f>Таблица_основная[[#This Row],[Первая строка массива]]+43</f>
        <v>397</v>
      </c>
    </row>
    <row r="1653" spans="1:17" ht="15.75" x14ac:dyDescent="0.25">
      <c r="A1653" s="90">
        <v>132</v>
      </c>
      <c r="B1653" s="90">
        <v>1652</v>
      </c>
      <c r="C1653" s="53" t="s">
        <v>43</v>
      </c>
      <c r="D1653" s="59" t="s">
        <v>83</v>
      </c>
      <c r="E1653" s="55">
        <v>44562</v>
      </c>
      <c r="F1653" s="92">
        <v>0</v>
      </c>
      <c r="G1653" s="96">
        <v>6</v>
      </c>
      <c r="H1653" s="63" t="s">
        <v>97</v>
      </c>
      <c r="I1653" s="92">
        <v>1.1000000000000001</v>
      </c>
      <c r="J1653" s="63" t="s">
        <v>103</v>
      </c>
      <c r="K1653" s="67">
        <v>30.3</v>
      </c>
      <c r="L1653" s="155">
        <v>43</v>
      </c>
      <c r="M165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33</v>
      </c>
      <c r="N1653" s="89" t="str">
        <f>CONCATENATE("F","$",Таблица_основная[[#This Row],[Первая строка массива]])</f>
        <v>F$90</v>
      </c>
      <c r="O1653" s="89" t="str">
        <f>CONCATENATE("F","$",Таблица_основная[[#This Row],[Первая строка массива]],":","F","$",Таблица_основная[[#This Row],[Последняя строка моссива]])</f>
        <v>F$90:F$133</v>
      </c>
      <c r="P1653" s="90">
        <v>90</v>
      </c>
      <c r="Q1653" s="90">
        <f>Таблица_основная[[#This Row],[Первая строка массива]]+43</f>
        <v>133</v>
      </c>
    </row>
    <row r="1654" spans="1:17" ht="15.75" x14ac:dyDescent="0.25">
      <c r="A1654" s="90">
        <v>220</v>
      </c>
      <c r="B1654" s="90">
        <v>1653</v>
      </c>
      <c r="C1654" s="53" t="s">
        <v>43</v>
      </c>
      <c r="D1654" s="59" t="s">
        <v>163</v>
      </c>
      <c r="E1654" s="55">
        <v>44562</v>
      </c>
      <c r="F1654" s="94">
        <v>100</v>
      </c>
      <c r="G1654" s="96">
        <v>1</v>
      </c>
      <c r="H1654" s="63" t="s">
        <v>97</v>
      </c>
      <c r="I1654" s="94">
        <v>99.2</v>
      </c>
      <c r="J1654" s="63" t="s">
        <v>103</v>
      </c>
      <c r="K1654" s="67" t="s">
        <v>178</v>
      </c>
      <c r="L1654" s="155">
        <v>43</v>
      </c>
      <c r="M165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N1654" s="89" t="str">
        <f>CONCATENATE("F","$",Таблица_основная[[#This Row],[Первая строка массива]])</f>
        <v>F$178</v>
      </c>
      <c r="O1654" s="89" t="str">
        <f>CONCATENATE("F","$",Таблица_основная[[#This Row],[Первая строка массива]],":","F","$",Таблица_основная[[#This Row],[Последняя строка моссива]])</f>
        <v>F$178:F$221</v>
      </c>
      <c r="P1654" s="90">
        <v>178</v>
      </c>
      <c r="Q1654" s="90">
        <f>Таблица_основная[[#This Row],[Первая строка массива]]+43</f>
        <v>221</v>
      </c>
    </row>
    <row r="1655" spans="1:17" ht="15.75" x14ac:dyDescent="0.25">
      <c r="A1655" s="90">
        <v>1100</v>
      </c>
      <c r="B1655" s="90">
        <v>1654</v>
      </c>
      <c r="C1655" s="53" t="s">
        <v>43</v>
      </c>
      <c r="D1655" s="59" t="s">
        <v>155</v>
      </c>
      <c r="E1655" s="55">
        <v>44927</v>
      </c>
      <c r="F1655" s="59">
        <v>11</v>
      </c>
      <c r="G1655" s="59">
        <v>19</v>
      </c>
      <c r="H1655" s="63" t="s">
        <v>98</v>
      </c>
      <c r="I1655" s="59">
        <v>24</v>
      </c>
      <c r="J1655" s="63" t="s">
        <v>104</v>
      </c>
      <c r="K1655" s="69">
        <v>209.5</v>
      </c>
      <c r="L1655" s="154">
        <v>38</v>
      </c>
      <c r="M1655" s="102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5" s="89" t="str">
        <f>CONCATENATE("F","$",Таблица_основная[[#This Row],[Первая строка массива]])</f>
        <v>F$1058</v>
      </c>
      <c r="O1655" s="89" t="str">
        <f>CONCATENATE("F","$",Таблица_основная[[#This Row],[Первая строка массива]],":","F","$",Таблица_основная[[#This Row],[Последняя строка моссива]])</f>
        <v>F$1058:F$1101</v>
      </c>
      <c r="P1655" s="90">
        <v>1058</v>
      </c>
      <c r="Q1655" s="90">
        <f>Таблица_основная[[#This Row],[Первая строка массива]]+43</f>
        <v>1101</v>
      </c>
    </row>
    <row r="1656" spans="1:17" ht="15.75" x14ac:dyDescent="0.25">
      <c r="A1656" s="90">
        <v>1628</v>
      </c>
      <c r="B1656" s="90">
        <v>1655</v>
      </c>
      <c r="C1656" s="53" t="s">
        <v>43</v>
      </c>
      <c r="D1656" s="59" t="s">
        <v>164</v>
      </c>
      <c r="E1656" s="55">
        <v>44927</v>
      </c>
      <c r="F1656" s="59">
        <v>34090</v>
      </c>
      <c r="G1656" s="59">
        <v>42</v>
      </c>
      <c r="H1656" s="63" t="s">
        <v>98</v>
      </c>
      <c r="I1656" s="59">
        <v>131655.9</v>
      </c>
      <c r="J1656" s="63" t="s">
        <v>104</v>
      </c>
      <c r="K1656" s="71">
        <v>1645476.7</v>
      </c>
      <c r="L1656" s="155">
        <v>38</v>
      </c>
      <c r="M1656" s="10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6" s="89" t="str">
        <f>CONCATENATE("F","$",Таблица_основная[[#This Row],[Первая строка массива]])</f>
        <v>F$1586</v>
      </c>
      <c r="O1656" s="89" t="str">
        <f>CONCATENATE("F","$",Таблица_основная[[#This Row],[Первая строка массива]],":","F","$",Таблица_основная[[#This Row],[Последняя строка моссива]])</f>
        <v>F$1586:F$1629</v>
      </c>
      <c r="P1656" s="90">
        <v>1586</v>
      </c>
      <c r="Q1656" s="90">
        <f>Таблица_основная[[#This Row],[Первая строка массива]]+43</f>
        <v>1629</v>
      </c>
    </row>
    <row r="1657" spans="1:17" ht="15.75" x14ac:dyDescent="0.25">
      <c r="A1657" s="90">
        <v>1144</v>
      </c>
      <c r="B1657" s="90">
        <v>1656</v>
      </c>
      <c r="C1657" s="53" t="s">
        <v>43</v>
      </c>
      <c r="D1657" s="59" t="s">
        <v>156</v>
      </c>
      <c r="E1657" s="55">
        <v>44927</v>
      </c>
      <c r="F1657" s="146">
        <v>0.3</v>
      </c>
      <c r="G1657" s="59">
        <v>2</v>
      </c>
      <c r="H1657" s="63" t="s">
        <v>98</v>
      </c>
      <c r="I1657" s="146">
        <v>0.2</v>
      </c>
      <c r="J1657" s="63" t="s">
        <v>104</v>
      </c>
      <c r="K1657" s="66">
        <v>1E-3</v>
      </c>
      <c r="L1657" s="154">
        <v>38</v>
      </c>
      <c r="M1657" s="10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31</v>
      </c>
      <c r="N1657" s="89" t="str">
        <f>CONCATENATE("F","$",Таблица_основная[[#This Row],[Первая строка массива]])</f>
        <v>F$1102</v>
      </c>
      <c r="O1657" s="89" t="str">
        <f>CONCATENATE("F","$",Таблица_основная[[#This Row],[Первая строка массива]],":","F","$",Таблица_основная[[#This Row],[Последняя строка моссива]])</f>
        <v>F$1102:F$1145</v>
      </c>
      <c r="P1657" s="90">
        <v>1102</v>
      </c>
      <c r="Q1657" s="90">
        <f>Таблица_основная[[#This Row],[Первая строка массива]]+43</f>
        <v>1145</v>
      </c>
    </row>
    <row r="1658" spans="1:17" ht="15.75" x14ac:dyDescent="0.25">
      <c r="A1658" s="90">
        <v>880</v>
      </c>
      <c r="B1658" s="90">
        <v>1657</v>
      </c>
      <c r="C1658" s="53" t="s">
        <v>43</v>
      </c>
      <c r="D1658" s="59" t="s">
        <v>165</v>
      </c>
      <c r="E1658" s="55">
        <v>44927</v>
      </c>
      <c r="F1658" s="59">
        <v>29</v>
      </c>
      <c r="G1658" s="59">
        <v>37</v>
      </c>
      <c r="H1658" s="63" t="s">
        <v>98</v>
      </c>
      <c r="I1658" s="59">
        <v>147.19999999999999</v>
      </c>
      <c r="J1658" s="63" t="s">
        <v>104</v>
      </c>
      <c r="K1658" s="70">
        <v>2015</v>
      </c>
      <c r="L1658" s="154">
        <v>38</v>
      </c>
      <c r="M1658" s="100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58" s="89" t="str">
        <f>CONCATENATE("F","$",Таблица_основная[[#This Row],[Первая строка массива]])</f>
        <v>F$838</v>
      </c>
      <c r="O1658" s="89" t="str">
        <f>CONCATENATE("F","$",Таблица_основная[[#This Row],[Первая строка массива]],":","F","$",Таблица_основная[[#This Row],[Последняя строка моссива]])</f>
        <v>F$838:F$881</v>
      </c>
      <c r="P1658" s="90">
        <v>838</v>
      </c>
      <c r="Q1658" s="90">
        <f>Таблица_основная[[#This Row],[Первая строка массива]]+43</f>
        <v>881</v>
      </c>
    </row>
    <row r="1659" spans="1:17" ht="15.75" x14ac:dyDescent="0.25">
      <c r="A1659" s="90">
        <v>1672</v>
      </c>
      <c r="B1659" s="90">
        <v>1658</v>
      </c>
      <c r="C1659" s="53" t="s">
        <v>43</v>
      </c>
      <c r="D1659" s="59" t="s">
        <v>166</v>
      </c>
      <c r="E1659" s="55">
        <v>44927</v>
      </c>
      <c r="F1659" s="59">
        <v>483</v>
      </c>
      <c r="G1659" s="59">
        <v>40</v>
      </c>
      <c r="H1659" s="63" t="s">
        <v>98</v>
      </c>
      <c r="I1659" s="59">
        <v>4235.8999999999996</v>
      </c>
      <c r="J1659" s="63" t="s">
        <v>104</v>
      </c>
      <c r="K1659" s="70">
        <v>45809.4</v>
      </c>
      <c r="L1659" s="154">
        <v>38</v>
      </c>
      <c r="M1659" s="100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N1659" s="89" t="str">
        <f>CONCATENATE("F","$",Таблица_основная[[#This Row],[Первая строка массива]])</f>
        <v>F$1630</v>
      </c>
      <c r="O1659" s="89" t="str">
        <f>CONCATENATE("F","$",Таблица_основная[[#This Row],[Первая строка массива]],":","F","$",Таблица_основная[[#This Row],[Последняя строка моссива]])</f>
        <v>F$1630:F$1673</v>
      </c>
      <c r="P1659" s="90">
        <v>1630</v>
      </c>
      <c r="Q1659" s="90">
        <f>Таблица_основная[[#This Row],[Первая строка массива]]+43</f>
        <v>1673</v>
      </c>
    </row>
    <row r="1660" spans="1:17" ht="15.75" x14ac:dyDescent="0.25">
      <c r="A1660" s="90">
        <v>924</v>
      </c>
      <c r="B1660" s="90">
        <v>1659</v>
      </c>
      <c r="C1660" s="53" t="s">
        <v>43</v>
      </c>
      <c r="D1660" s="59" t="s">
        <v>157</v>
      </c>
      <c r="E1660" s="55">
        <v>44927</v>
      </c>
      <c r="F1660" s="59">
        <v>523</v>
      </c>
      <c r="G1660" s="59">
        <v>40</v>
      </c>
      <c r="H1660" s="63" t="s">
        <v>98</v>
      </c>
      <c r="I1660" s="59">
        <v>4407.1000000000004</v>
      </c>
      <c r="J1660" s="63" t="s">
        <v>104</v>
      </c>
      <c r="K1660" s="67">
        <v>48033.8</v>
      </c>
      <c r="L1660" s="155">
        <v>38</v>
      </c>
      <c r="M1660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0" s="89" t="str">
        <f>CONCATENATE("F","$",Таблица_основная[[#This Row],[Первая строка массива]])</f>
        <v>F$882</v>
      </c>
      <c r="O1660" s="89" t="str">
        <f>CONCATENATE("F","$",Таблица_основная[[#This Row],[Первая строка массива]],":","F","$",Таблица_основная[[#This Row],[Последняя строка моссива]])</f>
        <v>F$882:F$925</v>
      </c>
      <c r="P1660" s="90">
        <v>882</v>
      </c>
      <c r="Q1660" s="90">
        <f>Таблица_основная[[#This Row],[Первая строка массива]]+43</f>
        <v>925</v>
      </c>
    </row>
    <row r="1661" spans="1:17" ht="15.75" x14ac:dyDescent="0.25">
      <c r="A1661" s="90">
        <v>1276</v>
      </c>
      <c r="B1661" s="90">
        <v>1660</v>
      </c>
      <c r="C1661" s="53" t="s">
        <v>43</v>
      </c>
      <c r="D1661" s="54" t="s">
        <v>71</v>
      </c>
      <c r="E1661" s="55">
        <v>44927</v>
      </c>
      <c r="F1661" s="146">
        <v>15.3</v>
      </c>
      <c r="G1661" s="59">
        <v>31</v>
      </c>
      <c r="H1661" s="63" t="s">
        <v>98</v>
      </c>
      <c r="I1661" s="146">
        <v>33.5</v>
      </c>
      <c r="J1661" s="63" t="s">
        <v>104</v>
      </c>
      <c r="K1661" s="67">
        <v>29.2</v>
      </c>
      <c r="L1661" s="155">
        <v>38</v>
      </c>
      <c r="M1661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1" s="89" t="str">
        <f>CONCATENATE("F","$",Таблица_основная[[#This Row],[Первая строка массива]])</f>
        <v>F$1234</v>
      </c>
      <c r="O1661" s="89" t="str">
        <f>CONCATENATE("F","$",Таблица_основная[[#This Row],[Первая строка массива]],":","F","$",Таблица_основная[[#This Row],[Последняя строка моссива]])</f>
        <v>F$1234:F$1277</v>
      </c>
      <c r="P1661" s="90">
        <v>1234</v>
      </c>
      <c r="Q1661" s="90">
        <f>Таблица_основная[[#This Row],[Первая строка массива]]+43</f>
        <v>1277</v>
      </c>
    </row>
    <row r="1662" spans="1:17" ht="15.75" x14ac:dyDescent="0.25">
      <c r="A1662" s="90">
        <v>1188</v>
      </c>
      <c r="B1662" s="90">
        <v>1661</v>
      </c>
      <c r="C1662" s="53" t="s">
        <v>43</v>
      </c>
      <c r="D1662" s="54" t="s">
        <v>158</v>
      </c>
      <c r="E1662" s="55">
        <v>44927</v>
      </c>
      <c r="F1662" s="59">
        <v>44</v>
      </c>
      <c r="G1662" s="59">
        <v>40</v>
      </c>
      <c r="H1662" s="63" t="s">
        <v>98</v>
      </c>
      <c r="I1662" s="59">
        <v>183.4</v>
      </c>
      <c r="J1662" s="63" t="s">
        <v>104</v>
      </c>
      <c r="K1662" s="67">
        <v>2563.9</v>
      </c>
      <c r="L1662" s="155">
        <v>38</v>
      </c>
      <c r="M166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N1662" s="89" t="str">
        <f>CONCATENATE("F","$",Таблица_основная[[#This Row],[Первая строка массива]])</f>
        <v>F$1146</v>
      </c>
      <c r="O1662" s="89" t="str">
        <f>CONCATENATE("F","$",Таблица_основная[[#This Row],[Первая строка массива]],":","F","$",Таблица_основная[[#This Row],[Последняя строка моссива]])</f>
        <v>F$1146:F$1189</v>
      </c>
      <c r="P1662" s="90">
        <v>1146</v>
      </c>
      <c r="Q1662" s="90">
        <f>Таблица_основная[[#This Row],[Первая строка массива]]+43</f>
        <v>1189</v>
      </c>
    </row>
    <row r="1663" spans="1:17" ht="15.75" x14ac:dyDescent="0.25">
      <c r="A1663" s="90">
        <v>1012</v>
      </c>
      <c r="B1663" s="90">
        <v>1662</v>
      </c>
      <c r="C1663" s="53" t="s">
        <v>43</v>
      </c>
      <c r="D1663" s="144" t="s">
        <v>85</v>
      </c>
      <c r="E1663" s="55">
        <v>44927</v>
      </c>
      <c r="F1663" s="93">
        <v>0.77</v>
      </c>
      <c r="G1663" s="90">
        <v>5</v>
      </c>
      <c r="H1663" s="63" t="s">
        <v>98</v>
      </c>
      <c r="I1663" s="137">
        <v>0</v>
      </c>
      <c r="J1663" s="63" t="s">
        <v>104</v>
      </c>
      <c r="K1663" s="140" t="s">
        <v>178</v>
      </c>
      <c r="L1663" s="156">
        <v>38</v>
      </c>
      <c r="M1663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3" s="89" t="str">
        <f>CONCATENATE("F","$",Таблица_основная[[#This Row],[Первая строка массива]])</f>
        <v>F$970</v>
      </c>
      <c r="O1663" s="89" t="str">
        <f>CONCATENATE("F","$",Таблица_основная[[#This Row],[Первая строка массива]],":","F","$",Таблица_основная[[#This Row],[Последняя строка моссива]])</f>
        <v>F$970:F$1013</v>
      </c>
      <c r="P1663" s="90">
        <v>970</v>
      </c>
      <c r="Q1663" s="90">
        <f>Таблица_основная[[#This Row],[Первая строка массива]]+43</f>
        <v>1013</v>
      </c>
    </row>
    <row r="1664" spans="1:17" ht="15.75" x14ac:dyDescent="0.25">
      <c r="A1664" s="90">
        <v>1408</v>
      </c>
      <c r="B1664" s="90">
        <v>1663</v>
      </c>
      <c r="C1664" s="53" t="s">
        <v>43</v>
      </c>
      <c r="D1664" s="144" t="s">
        <v>86</v>
      </c>
      <c r="E1664" s="55">
        <v>44927</v>
      </c>
      <c r="F1664" s="93">
        <v>14</v>
      </c>
      <c r="G1664" s="90">
        <v>22</v>
      </c>
      <c r="H1664" s="63" t="s">
        <v>98</v>
      </c>
      <c r="I1664" s="93">
        <v>28.3</v>
      </c>
      <c r="J1664" s="63" t="s">
        <v>104</v>
      </c>
      <c r="K1664" s="67" t="s">
        <v>178</v>
      </c>
      <c r="L1664" s="155">
        <v>38</v>
      </c>
      <c r="M1664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19</v>
      </c>
      <c r="N1664" s="89" t="str">
        <f>CONCATENATE("F","$",Таблица_основная[[#This Row],[Первая строка массива]])</f>
        <v>F$1366</v>
      </c>
      <c r="O1664" s="89" t="str">
        <f>CONCATENATE("F","$",Таблица_основная[[#This Row],[Первая строка массива]],":","F","$",Таблица_основная[[#This Row],[Последняя строка моссива]])</f>
        <v>F$1366:F$1409</v>
      </c>
      <c r="P1664" s="90">
        <v>1366</v>
      </c>
      <c r="Q1664" s="90">
        <f>Таблица_основная[[#This Row],[Первая строка массива]]+43</f>
        <v>1409</v>
      </c>
    </row>
    <row r="1665" spans="1:17" ht="15.75" x14ac:dyDescent="0.25">
      <c r="A1665" s="90">
        <v>1452</v>
      </c>
      <c r="B1665" s="90">
        <v>1664</v>
      </c>
      <c r="C1665" s="53" t="s">
        <v>43</v>
      </c>
      <c r="D1665" s="144" t="s">
        <v>159</v>
      </c>
      <c r="E1665" s="55">
        <v>44927</v>
      </c>
      <c r="F1665" s="58">
        <v>14</v>
      </c>
      <c r="G1665" s="90">
        <v>22</v>
      </c>
      <c r="H1665" s="63" t="s">
        <v>98</v>
      </c>
      <c r="I1665" s="58">
        <v>39.1</v>
      </c>
      <c r="J1665" s="63" t="s">
        <v>104</v>
      </c>
      <c r="K1665" s="67" t="s">
        <v>178</v>
      </c>
      <c r="L1665" s="155">
        <v>38</v>
      </c>
      <c r="M1665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5" s="89" t="str">
        <f>CONCATENATE("F","$",Таблица_основная[[#This Row],[Первая строка массива]])</f>
        <v>F$1410</v>
      </c>
      <c r="O1665" s="89" t="str">
        <f>CONCATENATE("F","$",Таблица_основная[[#This Row],[Первая строка массива]],":","F","$",Таблица_основная[[#This Row],[Последняя строка моссива]])</f>
        <v>F$1410:F$1453</v>
      </c>
      <c r="P1665" s="90">
        <v>1410</v>
      </c>
      <c r="Q1665" s="90">
        <f>Таблица_основная[[#This Row],[Первая строка массива]]+43</f>
        <v>1453</v>
      </c>
    </row>
    <row r="1666" spans="1:17" ht="15.75" x14ac:dyDescent="0.25">
      <c r="A1666" s="90">
        <v>1540</v>
      </c>
      <c r="B1666" s="90">
        <v>1665</v>
      </c>
      <c r="C1666" s="53" t="s">
        <v>43</v>
      </c>
      <c r="D1666" s="144" t="s">
        <v>89</v>
      </c>
      <c r="E1666" s="55">
        <v>44927</v>
      </c>
      <c r="F1666" s="93">
        <v>7</v>
      </c>
      <c r="G1666" s="90">
        <v>35</v>
      </c>
      <c r="H1666" s="63" t="s">
        <v>98</v>
      </c>
      <c r="I1666" s="93">
        <v>43.2</v>
      </c>
      <c r="J1666" s="63" t="s">
        <v>104</v>
      </c>
      <c r="K1666" s="67">
        <v>39.299999999999997</v>
      </c>
      <c r="L1666" s="155">
        <v>38</v>
      </c>
      <c r="M1666" s="101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N1666" s="89" t="str">
        <f>CONCATENATE("F","$",Таблица_основная[[#This Row],[Первая строка массива]])</f>
        <v>F$1498</v>
      </c>
      <c r="O1666" s="89" t="str">
        <f>CONCATENATE("F","$",Таблица_основная[[#This Row],[Первая строка массива]],":","F","$",Таблица_основная[[#This Row],[Последняя строка моссива]])</f>
        <v>F$1498:F$1541</v>
      </c>
      <c r="P1666" s="90">
        <v>1498</v>
      </c>
      <c r="Q1666" s="90">
        <f>Таблица_основная[[#This Row],[Первая строка массива]]+43</f>
        <v>1541</v>
      </c>
    </row>
    <row r="1667" spans="1:17" ht="15.75" x14ac:dyDescent="0.25">
      <c r="A1667" s="90">
        <v>1496</v>
      </c>
      <c r="B1667" s="90">
        <v>1666</v>
      </c>
      <c r="C1667" s="53" t="s">
        <v>43</v>
      </c>
      <c r="D1667" s="144" t="s">
        <v>90</v>
      </c>
      <c r="E1667" s="55">
        <v>44927</v>
      </c>
      <c r="F1667" s="93">
        <v>0</v>
      </c>
      <c r="G1667" s="90">
        <v>8</v>
      </c>
      <c r="H1667" s="63" t="s">
        <v>98</v>
      </c>
      <c r="I1667" s="93">
        <v>2.2000000000000002</v>
      </c>
      <c r="J1667" s="63" t="s">
        <v>104</v>
      </c>
      <c r="K1667" s="67">
        <v>31.5</v>
      </c>
      <c r="L1667" s="155">
        <v>38</v>
      </c>
      <c r="M1667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667" s="89" t="str">
        <f>CONCATENATE("F","$",Таблица_основная[[#This Row],[Первая строка массива]])</f>
        <v>F$1454</v>
      </c>
      <c r="O1667" s="89" t="str">
        <f>CONCATENATE("F","$",Таблица_основная[[#This Row],[Первая строка массива]],":","F","$",Таблица_основная[[#This Row],[Последняя строка моссива]])</f>
        <v>F$1454:F$1497</v>
      </c>
      <c r="P1667" s="90">
        <v>1454</v>
      </c>
      <c r="Q1667" s="90">
        <f>Таблица_основная[[#This Row],[Первая строка массива]]+43</f>
        <v>1497</v>
      </c>
    </row>
    <row r="1668" spans="1:17" ht="15.75" x14ac:dyDescent="0.25">
      <c r="A1668" s="90">
        <v>1584</v>
      </c>
      <c r="B1668" s="90">
        <v>1667</v>
      </c>
      <c r="C1668" s="53" t="s">
        <v>43</v>
      </c>
      <c r="D1668" s="144" t="s">
        <v>160</v>
      </c>
      <c r="E1668" s="55">
        <v>44927</v>
      </c>
      <c r="F1668" s="93">
        <v>0.3</v>
      </c>
      <c r="G1668" s="90">
        <v>7</v>
      </c>
      <c r="H1668" s="63" t="s">
        <v>98</v>
      </c>
      <c r="I1668" s="93">
        <v>0</v>
      </c>
      <c r="J1668" s="63" t="s">
        <v>104</v>
      </c>
      <c r="K1668" s="140" t="s">
        <v>178</v>
      </c>
      <c r="L1668" s="156">
        <v>38</v>
      </c>
      <c r="M1668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34</v>
      </c>
      <c r="N1668" s="89" t="str">
        <f>CONCATENATE("F","$",Таблица_основная[[#This Row],[Первая строка массива]])</f>
        <v>F$1542</v>
      </c>
      <c r="O1668" s="89" t="str">
        <f>CONCATENATE("F","$",Таблица_основная[[#This Row],[Первая строка массива]],":","F","$",Таблица_основная[[#This Row],[Последняя строка моссива]])</f>
        <v>F$1542:F$1585</v>
      </c>
      <c r="P1668" s="90">
        <v>1542</v>
      </c>
      <c r="Q1668" s="90">
        <f>Таблица_основная[[#This Row],[Первая строка массива]]+43</f>
        <v>1585</v>
      </c>
    </row>
    <row r="1669" spans="1:17" ht="15.75" x14ac:dyDescent="0.25">
      <c r="A1669" s="90">
        <v>1320</v>
      </c>
      <c r="B1669" s="90">
        <v>1668</v>
      </c>
      <c r="C1669" s="53" t="s">
        <v>43</v>
      </c>
      <c r="D1669" s="144" t="s">
        <v>161</v>
      </c>
      <c r="E1669" s="55">
        <v>44927</v>
      </c>
      <c r="F1669" s="95">
        <v>0.4</v>
      </c>
      <c r="G1669" s="90">
        <v>2</v>
      </c>
      <c r="H1669" s="63" t="s">
        <v>98</v>
      </c>
      <c r="I1669" s="95">
        <v>0.2</v>
      </c>
      <c r="J1669" s="63" t="s">
        <v>104</v>
      </c>
      <c r="K1669" s="67" t="s">
        <v>178</v>
      </c>
      <c r="L1669" s="155">
        <v>38</v>
      </c>
      <c r="M1669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32</v>
      </c>
      <c r="N1669" s="89" t="str">
        <f>CONCATENATE("F","$",Таблица_основная[[#This Row],[Первая строка массива]])</f>
        <v>F$1278</v>
      </c>
      <c r="O1669" s="89" t="str">
        <f>CONCATENATE("F","$",Таблица_основная[[#This Row],[Первая строка массива]],":","F","$",Таблица_основная[[#This Row],[Последняя строка моссива]])</f>
        <v>F$1278:F$1321</v>
      </c>
      <c r="P1669" s="90">
        <v>1278</v>
      </c>
      <c r="Q1669" s="90">
        <f>Таблица_основная[[#This Row],[Первая строка массива]]+43</f>
        <v>1321</v>
      </c>
    </row>
    <row r="1670" spans="1:17" ht="15.75" x14ac:dyDescent="0.25">
      <c r="A1670" s="90">
        <v>1364</v>
      </c>
      <c r="B1670" s="90">
        <v>1669</v>
      </c>
      <c r="C1670" s="53" t="s">
        <v>43</v>
      </c>
      <c r="D1670" s="144" t="s">
        <v>94</v>
      </c>
      <c r="E1670" s="55">
        <v>44927</v>
      </c>
      <c r="F1670" s="95">
        <v>0.2</v>
      </c>
      <c r="G1670" s="90">
        <v>5</v>
      </c>
      <c r="H1670" s="63" t="s">
        <v>98</v>
      </c>
      <c r="I1670" s="95">
        <v>0.5</v>
      </c>
      <c r="J1670" s="63" t="s">
        <v>104</v>
      </c>
      <c r="K1670" s="67">
        <v>0.2</v>
      </c>
      <c r="L1670" s="155">
        <v>38</v>
      </c>
      <c r="M1670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29</v>
      </c>
      <c r="N1670" s="89" t="str">
        <f>CONCATENATE("F","$",Таблица_основная[[#This Row],[Первая строка массива]])</f>
        <v>F$1322</v>
      </c>
      <c r="O1670" s="89" t="str">
        <f>CONCATENATE("F","$",Таблица_основная[[#This Row],[Первая строка массива]],":","F","$",Таблица_основная[[#This Row],[Последняя строка моссива]])</f>
        <v>F$1322:F$1365</v>
      </c>
      <c r="P1670" s="90">
        <v>1322</v>
      </c>
      <c r="Q1670" s="90">
        <f>Таблица_основная[[#This Row],[Первая строка массива]]+43</f>
        <v>1365</v>
      </c>
    </row>
    <row r="1671" spans="1:17" ht="15.75" x14ac:dyDescent="0.25">
      <c r="A1671" s="90">
        <v>1232</v>
      </c>
      <c r="B1671" s="90">
        <v>1670</v>
      </c>
      <c r="C1671" s="53" t="s">
        <v>43</v>
      </c>
      <c r="D1671" s="54" t="s">
        <v>162</v>
      </c>
      <c r="E1671" s="55">
        <v>44927</v>
      </c>
      <c r="F1671" s="59">
        <v>1.3</v>
      </c>
      <c r="G1671" s="59">
        <v>9</v>
      </c>
      <c r="H1671" s="63" t="s">
        <v>98</v>
      </c>
      <c r="I1671" s="59">
        <v>1.4</v>
      </c>
      <c r="J1671" s="63" t="s">
        <v>104</v>
      </c>
      <c r="K1671" s="67">
        <v>1.6</v>
      </c>
      <c r="L1671" s="155">
        <v>38</v>
      </c>
      <c r="M1671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25</v>
      </c>
      <c r="N1671" s="89" t="str">
        <f>CONCATENATE("F","$",Таблица_основная[[#This Row],[Первая строка массива]])</f>
        <v>F$1190</v>
      </c>
      <c r="O1671" s="89" t="str">
        <f>CONCATENATE("F","$",Таблица_основная[[#This Row],[Первая строка массива]],":","F","$",Таблица_основная[[#This Row],[Последняя строка моссива]])</f>
        <v>F$1190:F$1233</v>
      </c>
      <c r="P1671" s="90">
        <v>1190</v>
      </c>
      <c r="Q1671" s="90">
        <f>Таблица_основная[[#This Row],[Первая строка массива]]+43</f>
        <v>1233</v>
      </c>
    </row>
    <row r="1672" spans="1:17" ht="15.75" x14ac:dyDescent="0.25">
      <c r="A1672" s="90">
        <v>968</v>
      </c>
      <c r="B1672" s="90">
        <v>1671</v>
      </c>
      <c r="C1672" s="53" t="s">
        <v>43</v>
      </c>
      <c r="D1672" s="54" t="s">
        <v>83</v>
      </c>
      <c r="E1672" s="55">
        <v>44927</v>
      </c>
      <c r="F1672" s="92">
        <v>0</v>
      </c>
      <c r="G1672" s="96">
        <v>6</v>
      </c>
      <c r="H1672" s="63" t="s">
        <v>98</v>
      </c>
      <c r="I1672" s="92">
        <v>1.1000000000000001</v>
      </c>
      <c r="J1672" s="63" t="s">
        <v>104</v>
      </c>
      <c r="K1672" s="67">
        <v>32.1</v>
      </c>
      <c r="L1672" s="155">
        <v>38</v>
      </c>
      <c r="M1672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35</v>
      </c>
      <c r="N1672" s="89" t="str">
        <f>CONCATENATE("F","$",Таблица_основная[[#This Row],[Первая строка массива]])</f>
        <v>F$926</v>
      </c>
      <c r="O1672" s="89" t="str">
        <f>CONCATENATE("F","$",Таблица_основная[[#This Row],[Первая строка массива]],":","F","$",Таблица_основная[[#This Row],[Последняя строка моссива]])</f>
        <v>F$926:F$969</v>
      </c>
      <c r="P1672" s="90">
        <v>926</v>
      </c>
      <c r="Q1672" s="90">
        <f>Таблица_основная[[#This Row],[Первая строка массива]]+43</f>
        <v>969</v>
      </c>
    </row>
    <row r="1673" spans="1:17" ht="15.75" x14ac:dyDescent="0.25">
      <c r="A1673" s="90">
        <v>1056</v>
      </c>
      <c r="B1673" s="90">
        <v>1672</v>
      </c>
      <c r="C1673" s="53" t="s">
        <v>43</v>
      </c>
      <c r="D1673" s="54" t="s">
        <v>163</v>
      </c>
      <c r="E1673" s="55">
        <v>44927</v>
      </c>
      <c r="F1673" s="94">
        <v>100</v>
      </c>
      <c r="G1673" s="96">
        <v>1</v>
      </c>
      <c r="H1673" s="63" t="s">
        <v>98</v>
      </c>
      <c r="I1673" s="94">
        <v>99.5</v>
      </c>
      <c r="J1673" s="63" t="s">
        <v>104</v>
      </c>
      <c r="K1673" s="67" t="s">
        <v>178</v>
      </c>
      <c r="L1673" s="155">
        <v>38</v>
      </c>
      <c r="M1673" s="101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N1673" s="89" t="str">
        <f>CONCATENATE("F","$",Таблица_основная[[#This Row],[Первая строка массива]])</f>
        <v>F$1014</v>
      </c>
      <c r="O1673" s="89" t="str">
        <f>CONCATENATE("F","$",Таблица_основная[[#This Row],[Первая строка массива]],":","F","$",Таблица_основная[[#This Row],[Последняя строка моссива]])</f>
        <v>F$1014:F$1057</v>
      </c>
      <c r="P1673" s="90">
        <v>1014</v>
      </c>
      <c r="Q1673" s="90">
        <f>Таблица_основная[[#This Row],[Первая строка массива]]+43</f>
        <v>1057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9"/>
  <sheetViews>
    <sheetView topLeftCell="A19" workbookViewId="0">
      <selection activeCell="E46" activeCellId="1" sqref="E2 E46"/>
    </sheetView>
  </sheetViews>
  <sheetFormatPr defaultRowHeight="12.75" x14ac:dyDescent="0.2"/>
  <cols>
    <col min="1" max="1" width="2.140625" style="1" customWidth="1"/>
    <col min="2" max="2" width="2.85546875" style="1" customWidth="1"/>
    <col min="3" max="3" width="32.140625" style="1" bestFit="1" customWidth="1"/>
    <col min="4" max="4" width="12" style="1" customWidth="1"/>
    <col min="5" max="5" width="17.5703125" style="1" bestFit="1" customWidth="1"/>
    <col min="6" max="6" width="19.7109375" style="1" bestFit="1" customWidth="1"/>
    <col min="7" max="11" width="19.7109375" style="1" customWidth="1"/>
    <col min="12" max="12" width="38.5703125" style="111" bestFit="1" customWidth="1"/>
    <col min="13" max="13" width="26" style="1" bestFit="1" customWidth="1"/>
    <col min="14" max="14" width="29.42578125" style="1" bestFit="1" customWidth="1"/>
    <col min="15" max="16384" width="9.140625" style="1"/>
  </cols>
  <sheetData>
    <row r="1" spans="1:14" x14ac:dyDescent="0.2">
      <c r="A1" s="116" t="s">
        <v>137</v>
      </c>
      <c r="B1" s="116" t="s">
        <v>138</v>
      </c>
      <c r="C1" s="112" t="s">
        <v>44</v>
      </c>
      <c r="D1" s="112" t="s">
        <v>100</v>
      </c>
      <c r="E1" s="117" t="s">
        <v>128</v>
      </c>
      <c r="F1" s="117" t="s">
        <v>127</v>
      </c>
      <c r="G1" s="114" t="s">
        <v>131</v>
      </c>
      <c r="H1" s="114" t="s">
        <v>132</v>
      </c>
      <c r="I1" s="114" t="s">
        <v>120</v>
      </c>
      <c r="J1" s="114" t="s">
        <v>130</v>
      </c>
      <c r="K1" s="114" t="s">
        <v>135</v>
      </c>
      <c r="L1" s="113" t="s">
        <v>129</v>
      </c>
      <c r="M1" s="114" t="s">
        <v>133</v>
      </c>
      <c r="N1" s="114" t="s">
        <v>134</v>
      </c>
    </row>
    <row r="2" spans="1:14" x14ac:dyDescent="0.2">
      <c r="A2" s="115">
        <v>1</v>
      </c>
      <c r="B2" s="115">
        <v>1</v>
      </c>
      <c r="C2" s="108" t="s">
        <v>7</v>
      </c>
      <c r="D2" s="109">
        <v>44562</v>
      </c>
      <c r="E2" s="110">
        <v>21</v>
      </c>
      <c r="F2" s="110">
        <v>240</v>
      </c>
      <c r="G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21</v>
      </c>
      <c r="H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" s="108">
        <v>2</v>
      </c>
      <c r="J2" s="108">
        <f>Таблица_сводный_рейтинг[[#This Row],[Первая строка массива]]+43</f>
        <v>45</v>
      </c>
      <c r="K2" s="108">
        <f ca="1">SUM(INDIRECT(Таблица_сводный_рейтинг[[#This Row],[Ссылка для суммирования рейтинга]]))</f>
        <v>240</v>
      </c>
      <c r="L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данных_основная'!G2:G20</v>
      </c>
      <c r="M2" s="108">
        <v>2</v>
      </c>
      <c r="N2" s="108">
        <f>Таблица_сводный_рейтинг[[#This Row],[Первая строка массива2]]+18</f>
        <v>20</v>
      </c>
    </row>
    <row r="3" spans="1:14" x14ac:dyDescent="0.2">
      <c r="A3" s="115">
        <v>2</v>
      </c>
      <c r="B3" s="115">
        <v>3</v>
      </c>
      <c r="C3" s="108" t="s">
        <v>8</v>
      </c>
      <c r="D3" s="109">
        <v>44562</v>
      </c>
      <c r="E3" s="110">
        <v>28</v>
      </c>
      <c r="F3" s="110">
        <v>291</v>
      </c>
      <c r="G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28</v>
      </c>
      <c r="H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" s="108">
        <v>2</v>
      </c>
      <c r="J3" s="108">
        <f>Таблица_сводный_рейтинг[[#This Row],[Первая строка массива]]+43</f>
        <v>45</v>
      </c>
      <c r="K3" s="108">
        <f ca="1">SUM(INDIRECT(Таблица_сводный_рейтинг[[#This Row],[Ссылка для суммирования рейтинга]]))</f>
        <v>230</v>
      </c>
      <c r="L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данных_основная'!G21:G39</v>
      </c>
      <c r="M3" s="108">
        <f>N2+1</f>
        <v>21</v>
      </c>
      <c r="N3" s="108">
        <f>Таблица_сводный_рейтинг[[#This Row],[Первая строка массива2]]+18</f>
        <v>39</v>
      </c>
    </row>
    <row r="4" spans="1:14" x14ac:dyDescent="0.2">
      <c r="A4" s="115">
        <v>3</v>
      </c>
      <c r="B4" s="115">
        <v>5</v>
      </c>
      <c r="C4" s="108" t="s">
        <v>9</v>
      </c>
      <c r="D4" s="109">
        <v>44562</v>
      </c>
      <c r="E4" s="110">
        <v>40</v>
      </c>
      <c r="F4" s="110">
        <v>381</v>
      </c>
      <c r="G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40</v>
      </c>
      <c r="H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" s="108">
        <v>2</v>
      </c>
      <c r="J4" s="108">
        <f>Таблица_сводный_рейтинг[[#This Row],[Первая строка массива]]+43</f>
        <v>45</v>
      </c>
      <c r="K4" s="108">
        <f ca="1">SUM(INDIRECT(Таблица_сводный_рейтинг[[#This Row],[Ссылка для суммирования рейтинга]]))</f>
        <v>291</v>
      </c>
      <c r="L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данных_основная'!G40:G58</v>
      </c>
      <c r="M4" s="108">
        <f>N3+1</f>
        <v>40</v>
      </c>
      <c r="N4" s="108">
        <f>Таблица_сводный_рейтинг[[#This Row],[Первая строка массива2]]+18</f>
        <v>58</v>
      </c>
    </row>
    <row r="5" spans="1:14" x14ac:dyDescent="0.2">
      <c r="A5" s="115">
        <v>4</v>
      </c>
      <c r="B5" s="115">
        <v>7</v>
      </c>
      <c r="C5" s="108" t="s">
        <v>10</v>
      </c>
      <c r="D5" s="109">
        <v>44562</v>
      </c>
      <c r="E5" s="110">
        <v>14</v>
      </c>
      <c r="F5" s="110">
        <v>194</v>
      </c>
      <c r="G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14</v>
      </c>
      <c r="H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5" s="108">
        <v>2</v>
      </c>
      <c r="J5" s="108">
        <f>Таблица_сводный_рейтинг[[#This Row],[Первая строка массива]]+43</f>
        <v>45</v>
      </c>
      <c r="K5" s="108">
        <f ca="1">SUM(INDIRECT(Таблица_сводный_рейтинг[[#This Row],[Ссылка для суммирования рейтинга]]))</f>
        <v>266</v>
      </c>
      <c r="L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данных_основная'!G59:G77</v>
      </c>
      <c r="M5" s="108">
        <f>N4+1</f>
        <v>59</v>
      </c>
      <c r="N5" s="108">
        <f>Таблица_сводный_рейтинг[[#This Row],[Первая строка массива2]]+18</f>
        <v>77</v>
      </c>
    </row>
    <row r="6" spans="1:14" x14ac:dyDescent="0.2">
      <c r="A6" s="115">
        <v>5</v>
      </c>
      <c r="B6" s="115">
        <v>9</v>
      </c>
      <c r="C6" s="108" t="s">
        <v>11</v>
      </c>
      <c r="D6" s="109">
        <v>44562</v>
      </c>
      <c r="E6" s="110">
        <v>35</v>
      </c>
      <c r="F6" s="110">
        <v>343</v>
      </c>
      <c r="G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35</v>
      </c>
      <c r="H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6" s="108">
        <v>2</v>
      </c>
      <c r="J6" s="108">
        <f>Таблица_сводный_рейтинг[[#This Row],[Первая строка массива]]+43</f>
        <v>45</v>
      </c>
      <c r="K6" s="108">
        <f ca="1">SUM(INDIRECT(Таблица_сводный_рейтинг[[#This Row],[Ссылка для суммирования рейтинга]]))</f>
        <v>381</v>
      </c>
      <c r="L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данных_основная'!G78:G96</v>
      </c>
      <c r="M6" s="108">
        <f>N5+1</f>
        <v>78</v>
      </c>
      <c r="N6" s="108">
        <f>Таблица_сводный_рейтинг[[#This Row],[Первая строка массива2]]+18</f>
        <v>96</v>
      </c>
    </row>
    <row r="7" spans="1:14" x14ac:dyDescent="0.2">
      <c r="A7" s="115">
        <v>6</v>
      </c>
      <c r="B7" s="115">
        <v>11</v>
      </c>
      <c r="C7" s="108" t="s">
        <v>12</v>
      </c>
      <c r="D7" s="109">
        <v>44562</v>
      </c>
      <c r="E7" s="110">
        <v>30</v>
      </c>
      <c r="F7" s="110">
        <v>298</v>
      </c>
      <c r="G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30</v>
      </c>
      <c r="H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7" s="108">
        <v>2</v>
      </c>
      <c r="J7" s="108">
        <f>Таблица_сводный_рейтинг[[#This Row],[Первая строка массива]]+43</f>
        <v>45</v>
      </c>
      <c r="K7" s="108">
        <f ca="1">SUM(INDIRECT(Таблица_сводный_рейтинг[[#This Row],[Ссылка для суммирования рейтинга]]))</f>
        <v>360</v>
      </c>
      <c r="L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данных_основная'!G97:G115</v>
      </c>
      <c r="M7" s="108">
        <f>N6+1</f>
        <v>97</v>
      </c>
      <c r="N7" s="108">
        <f>Таблица_сводный_рейтинг[[#This Row],[Первая строка массива2]]+18</f>
        <v>115</v>
      </c>
    </row>
    <row r="8" spans="1:14" x14ac:dyDescent="0.2">
      <c r="A8" s="115">
        <v>7</v>
      </c>
      <c r="B8" s="115">
        <v>13</v>
      </c>
      <c r="C8" s="108" t="s">
        <v>2</v>
      </c>
      <c r="D8" s="109">
        <v>44562</v>
      </c>
      <c r="E8" s="110">
        <v>6</v>
      </c>
      <c r="F8" s="110">
        <v>133</v>
      </c>
      <c r="G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6</v>
      </c>
      <c r="H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8" s="108">
        <v>2</v>
      </c>
      <c r="J8" s="108">
        <f>Таблица_сводный_рейтинг[[#This Row],[Первая строка массива]]+43</f>
        <v>45</v>
      </c>
      <c r="K8" s="108">
        <f ca="1">SUM(INDIRECT(Таблица_сводный_рейтинг[[#This Row],[Ссылка для суммирования рейтинга]]))</f>
        <v>194</v>
      </c>
      <c r="L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данных_основная'!G116:G134</v>
      </c>
      <c r="M8" s="108">
        <f>N7+1</f>
        <v>116</v>
      </c>
      <c r="N8" s="108">
        <f>Таблица_сводный_рейтинг[[#This Row],[Первая строка массива2]]+18</f>
        <v>134</v>
      </c>
    </row>
    <row r="9" spans="1:14" x14ac:dyDescent="0.2">
      <c r="A9" s="115">
        <v>8</v>
      </c>
      <c r="B9" s="115">
        <v>15</v>
      </c>
      <c r="C9" s="108" t="s">
        <v>4</v>
      </c>
      <c r="D9" s="109">
        <v>44562</v>
      </c>
      <c r="E9" s="110">
        <v>26</v>
      </c>
      <c r="F9" s="110">
        <v>287</v>
      </c>
      <c r="G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26</v>
      </c>
      <c r="H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9" s="108">
        <v>2</v>
      </c>
      <c r="J9" s="108">
        <f>Таблица_сводный_рейтинг[[#This Row],[Первая строка массива]]+43</f>
        <v>45</v>
      </c>
      <c r="K9" s="108">
        <f ca="1">SUM(INDIRECT(Таблица_сводный_рейтинг[[#This Row],[Ссылка для суммирования рейтинга]]))</f>
        <v>167</v>
      </c>
      <c r="L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данных_основная'!G135:G153</v>
      </c>
      <c r="M9" s="108">
        <f>N8+1</f>
        <v>135</v>
      </c>
      <c r="N9" s="108">
        <f>Таблица_сводный_рейтинг[[#This Row],[Первая строка массива2]]+18</f>
        <v>153</v>
      </c>
    </row>
    <row r="10" spans="1:14" x14ac:dyDescent="0.2">
      <c r="A10" s="115">
        <v>9</v>
      </c>
      <c r="B10" s="115">
        <v>17</v>
      </c>
      <c r="C10" s="108" t="s">
        <v>0</v>
      </c>
      <c r="D10" s="109">
        <v>44562</v>
      </c>
      <c r="E10" s="110">
        <v>1</v>
      </c>
      <c r="F10" s="110">
        <v>50</v>
      </c>
      <c r="G1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</v>
      </c>
      <c r="H1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0" s="108">
        <v>2</v>
      </c>
      <c r="J10" s="108">
        <f>Таблица_сводный_рейтинг[[#This Row],[Первая строка массива]]+43</f>
        <v>45</v>
      </c>
      <c r="K10" s="108">
        <f ca="1">SUM(INDIRECT(Таблица_сводный_рейтинг[[#This Row],[Ссылка для суммирования рейтинга]]))</f>
        <v>343</v>
      </c>
      <c r="L1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данных_основная'!G154:G172</v>
      </c>
      <c r="M10" s="108">
        <f>N9+1</f>
        <v>154</v>
      </c>
      <c r="N10" s="108">
        <f>Таблица_сводный_рейтинг[[#This Row],[Первая строка массива2]]+18</f>
        <v>172</v>
      </c>
    </row>
    <row r="11" spans="1:14" x14ac:dyDescent="0.2">
      <c r="A11" s="115">
        <v>10</v>
      </c>
      <c r="B11" s="115">
        <v>19</v>
      </c>
      <c r="C11" s="108" t="s">
        <v>5</v>
      </c>
      <c r="D11" s="109">
        <v>44562</v>
      </c>
      <c r="E11" s="110">
        <v>4</v>
      </c>
      <c r="F11" s="110">
        <v>102</v>
      </c>
      <c r="G1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</v>
      </c>
      <c r="H1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1" s="108">
        <v>2</v>
      </c>
      <c r="J11" s="108">
        <f>Таблица_сводный_рейтинг[[#This Row],[Первая строка массива]]+43</f>
        <v>45</v>
      </c>
      <c r="K11" s="108">
        <f ca="1">SUM(INDIRECT(Таблица_сводный_рейтинг[[#This Row],[Ссылка для суммирования рейтинга]]))</f>
        <v>302</v>
      </c>
      <c r="L1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данных_основная'!G173:G191</v>
      </c>
      <c r="M11" s="108">
        <f>N10+1</f>
        <v>173</v>
      </c>
      <c r="N11" s="108">
        <f>Таблица_сводный_рейтинг[[#This Row],[Первая строка массива2]]+18</f>
        <v>191</v>
      </c>
    </row>
    <row r="12" spans="1:14" x14ac:dyDescent="0.2">
      <c r="A12" s="115">
        <v>11</v>
      </c>
      <c r="B12" s="115">
        <v>21</v>
      </c>
      <c r="C12" s="108" t="s">
        <v>1</v>
      </c>
      <c r="D12" s="109">
        <v>44562</v>
      </c>
      <c r="E12" s="110">
        <v>3</v>
      </c>
      <c r="F12" s="110">
        <v>101</v>
      </c>
      <c r="G1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</v>
      </c>
      <c r="H1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2" s="108">
        <v>2</v>
      </c>
      <c r="J12" s="108">
        <f>Таблица_сводный_рейтинг[[#This Row],[Первая строка массива]]+43</f>
        <v>45</v>
      </c>
      <c r="K12" s="108">
        <f ca="1">SUM(INDIRECT(Таблица_сводный_рейтинг[[#This Row],[Ссылка для суммирования рейтинга]]))</f>
        <v>298</v>
      </c>
      <c r="L1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данных_основная'!G192:G210</v>
      </c>
      <c r="M12" s="108">
        <f>N11+1</f>
        <v>192</v>
      </c>
      <c r="N12" s="108">
        <f>Таблица_сводный_рейтинг[[#This Row],[Первая строка массива2]]+18</f>
        <v>210</v>
      </c>
    </row>
    <row r="13" spans="1:14" x14ac:dyDescent="0.2">
      <c r="A13" s="115">
        <v>12</v>
      </c>
      <c r="B13" s="115">
        <v>23</v>
      </c>
      <c r="C13" s="108" t="s">
        <v>3</v>
      </c>
      <c r="D13" s="109">
        <v>44562</v>
      </c>
      <c r="E13" s="110">
        <v>9</v>
      </c>
      <c r="F13" s="110">
        <v>158</v>
      </c>
      <c r="G1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9</v>
      </c>
      <c r="H1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3" s="108">
        <v>2</v>
      </c>
      <c r="J13" s="108">
        <f>Таблица_сводный_рейтинг[[#This Row],[Первая строка массива]]+43</f>
        <v>45</v>
      </c>
      <c r="K13" s="108">
        <f ca="1">SUM(INDIRECT(Таблица_сводный_рейтинг[[#This Row],[Ссылка для суммирования рейтинга]]))</f>
        <v>281</v>
      </c>
      <c r="L1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данных_основная'!G211:G229</v>
      </c>
      <c r="M13" s="108">
        <f>N12+1</f>
        <v>211</v>
      </c>
      <c r="N13" s="108">
        <f>Таблица_сводный_рейтинг[[#This Row],[Первая строка массива2]]+18</f>
        <v>229</v>
      </c>
    </row>
    <row r="14" spans="1:14" x14ac:dyDescent="0.2">
      <c r="A14" s="115">
        <v>13</v>
      </c>
      <c r="B14" s="115">
        <v>25</v>
      </c>
      <c r="C14" s="108" t="s">
        <v>6</v>
      </c>
      <c r="D14" s="109">
        <v>44562</v>
      </c>
      <c r="E14" s="110">
        <v>2</v>
      </c>
      <c r="F14" s="110">
        <v>75</v>
      </c>
      <c r="G1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</v>
      </c>
      <c r="H1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4" s="108">
        <v>2</v>
      </c>
      <c r="J14" s="108">
        <f>Таблица_сводный_рейтинг[[#This Row],[Первая строка массива]]+43</f>
        <v>45</v>
      </c>
      <c r="K14" s="108">
        <f ca="1">SUM(INDIRECT(Таблица_сводный_рейтинг[[#This Row],[Ссылка для суммирования рейтинга]]))</f>
        <v>133</v>
      </c>
      <c r="L1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данных_основная'!G230:G248</v>
      </c>
      <c r="M14" s="108">
        <f>N13+1</f>
        <v>230</v>
      </c>
      <c r="N14" s="108">
        <f>Таблица_сводный_рейтинг[[#This Row],[Первая строка массива2]]+18</f>
        <v>248</v>
      </c>
    </row>
    <row r="15" spans="1:14" x14ac:dyDescent="0.2">
      <c r="A15" s="115">
        <v>14</v>
      </c>
      <c r="B15" s="115">
        <v>27</v>
      </c>
      <c r="C15" s="108" t="s">
        <v>13</v>
      </c>
      <c r="D15" s="109">
        <v>44562</v>
      </c>
      <c r="E15" s="110">
        <v>24</v>
      </c>
      <c r="F15" s="110">
        <v>272</v>
      </c>
      <c r="G1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24</v>
      </c>
      <c r="H1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5" s="108">
        <v>2</v>
      </c>
      <c r="J15" s="108">
        <f>Таблица_сводный_рейтинг[[#This Row],[Первая строка массива]]+43</f>
        <v>45</v>
      </c>
      <c r="K15" s="108">
        <f ca="1">SUM(INDIRECT(Таблица_сводный_рейтинг[[#This Row],[Ссылка для суммирования рейтинга]]))</f>
        <v>156</v>
      </c>
      <c r="L1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данных_основная'!G249:G267</v>
      </c>
      <c r="M15" s="108">
        <f>N14+1</f>
        <v>249</v>
      </c>
      <c r="N15" s="108">
        <f>Таблица_сводный_рейтинг[[#This Row],[Первая строка массива2]]+18</f>
        <v>267</v>
      </c>
    </row>
    <row r="16" spans="1:14" x14ac:dyDescent="0.2">
      <c r="A16" s="115">
        <v>15</v>
      </c>
      <c r="B16" s="115">
        <v>29</v>
      </c>
      <c r="C16" s="108" t="s">
        <v>14</v>
      </c>
      <c r="D16" s="109">
        <v>44562</v>
      </c>
      <c r="E16" s="110">
        <v>12</v>
      </c>
      <c r="F16" s="110">
        <v>183</v>
      </c>
      <c r="G1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12</v>
      </c>
      <c r="H1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6" s="108">
        <v>2</v>
      </c>
      <c r="J16" s="108">
        <f>Таблица_сводный_рейтинг[[#This Row],[Первая строка массива]]+43</f>
        <v>45</v>
      </c>
      <c r="K16" s="108">
        <f ca="1">SUM(INDIRECT(Таблица_сводный_рейтинг[[#This Row],[Ссылка для суммирования рейтинга]]))</f>
        <v>287</v>
      </c>
      <c r="L1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данных_основная'!G268:G286</v>
      </c>
      <c r="M16" s="108">
        <f>N15+1</f>
        <v>268</v>
      </c>
      <c r="N16" s="108">
        <f>Таблица_сводный_рейтинг[[#This Row],[Первая строка массива2]]+18</f>
        <v>286</v>
      </c>
    </row>
    <row r="17" spans="1:14" x14ac:dyDescent="0.2">
      <c r="A17" s="115">
        <v>16</v>
      </c>
      <c r="B17" s="115">
        <v>31</v>
      </c>
      <c r="C17" s="108" t="s">
        <v>15</v>
      </c>
      <c r="D17" s="109">
        <v>44562</v>
      </c>
      <c r="E17" s="110">
        <v>7</v>
      </c>
      <c r="F17" s="110">
        <v>138</v>
      </c>
      <c r="G1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7</v>
      </c>
      <c r="H1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7" s="108">
        <v>2</v>
      </c>
      <c r="J17" s="108">
        <f>Таблица_сводный_рейтинг[[#This Row],[Первая строка массива]]+43</f>
        <v>45</v>
      </c>
      <c r="K17" s="108">
        <f ca="1">SUM(INDIRECT(Таблица_сводный_рейтинг[[#This Row],[Ссылка для суммирования рейтинга]]))</f>
        <v>260</v>
      </c>
      <c r="L1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данных_основная'!G287:G305</v>
      </c>
      <c r="M17" s="108">
        <f>N16+1</f>
        <v>287</v>
      </c>
      <c r="N17" s="108">
        <f>Таблица_сводный_рейтинг[[#This Row],[Первая строка массива2]]+18</f>
        <v>305</v>
      </c>
    </row>
    <row r="18" spans="1:14" x14ac:dyDescent="0.2">
      <c r="A18" s="115">
        <v>17</v>
      </c>
      <c r="B18" s="115">
        <v>33</v>
      </c>
      <c r="C18" s="108" t="s">
        <v>16</v>
      </c>
      <c r="D18" s="109">
        <v>44562</v>
      </c>
      <c r="E18" s="110">
        <v>15</v>
      </c>
      <c r="F18" s="110">
        <v>203</v>
      </c>
      <c r="G1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15</v>
      </c>
      <c r="H1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8" s="108">
        <v>2</v>
      </c>
      <c r="J18" s="108">
        <f>Таблица_сводный_рейтинг[[#This Row],[Первая строка массива]]+43</f>
        <v>45</v>
      </c>
      <c r="K18" s="108">
        <f ca="1">SUM(INDIRECT(Таблица_сводный_рейтинг[[#This Row],[Ссылка для суммирования рейтинга]]))</f>
        <v>50</v>
      </c>
      <c r="L1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данных_основная'!G306:G324</v>
      </c>
      <c r="M18" s="108">
        <f>N17+1</f>
        <v>306</v>
      </c>
      <c r="N18" s="108">
        <f>Таблица_сводный_рейтинг[[#This Row],[Первая строка массива2]]+18</f>
        <v>324</v>
      </c>
    </row>
    <row r="19" spans="1:14" x14ac:dyDescent="0.2">
      <c r="A19" s="115">
        <v>18</v>
      </c>
      <c r="B19" s="115">
        <v>35</v>
      </c>
      <c r="C19" s="108" t="s">
        <v>17</v>
      </c>
      <c r="D19" s="109">
        <v>44562</v>
      </c>
      <c r="E19" s="110">
        <v>37</v>
      </c>
      <c r="F19" s="110">
        <v>357</v>
      </c>
      <c r="G1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37</v>
      </c>
      <c r="H1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19" s="108">
        <v>2</v>
      </c>
      <c r="J19" s="108">
        <f>Таблица_сводный_рейтинг[[#This Row],[Первая строка массива]]+43</f>
        <v>45</v>
      </c>
      <c r="K19" s="108">
        <f ca="1">SUM(INDIRECT(Таблица_сводный_рейтинг[[#This Row],[Ссылка для суммирования рейтинга]]))</f>
        <v>59</v>
      </c>
      <c r="L1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данных_основная'!G325:G343</v>
      </c>
      <c r="M19" s="108">
        <f>N18+1</f>
        <v>325</v>
      </c>
      <c r="N19" s="108">
        <f>Таблица_сводный_рейтинг[[#This Row],[Первая строка массива2]]+18</f>
        <v>343</v>
      </c>
    </row>
    <row r="20" spans="1:14" x14ac:dyDescent="0.2">
      <c r="A20" s="115">
        <v>19</v>
      </c>
      <c r="B20" s="115">
        <v>37</v>
      </c>
      <c r="C20" s="108" t="s">
        <v>18</v>
      </c>
      <c r="D20" s="109">
        <v>44562</v>
      </c>
      <c r="E20" s="110">
        <v>27</v>
      </c>
      <c r="F20" s="110">
        <v>288</v>
      </c>
      <c r="G2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27</v>
      </c>
      <c r="H2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0" s="108">
        <v>2</v>
      </c>
      <c r="J20" s="108">
        <f>Таблица_сводный_рейтинг[[#This Row],[Первая строка массива]]+43</f>
        <v>45</v>
      </c>
      <c r="K20" s="108">
        <f ca="1">SUM(INDIRECT(Таблица_сводный_рейтинг[[#This Row],[Ссылка для суммирования рейтинга]]))</f>
        <v>102</v>
      </c>
      <c r="L2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данных_основная'!G344:G362</v>
      </c>
      <c r="M20" s="108">
        <f>N19+1</f>
        <v>344</v>
      </c>
      <c r="N20" s="108">
        <f>Таблица_сводный_рейтинг[[#This Row],[Первая строка массива2]]+18</f>
        <v>362</v>
      </c>
    </row>
    <row r="21" spans="1:14" x14ac:dyDescent="0.2">
      <c r="A21" s="115">
        <v>20</v>
      </c>
      <c r="B21" s="115">
        <v>39</v>
      </c>
      <c r="C21" s="108" t="s">
        <v>19</v>
      </c>
      <c r="D21" s="109">
        <v>44562</v>
      </c>
      <c r="E21" s="110">
        <v>22</v>
      </c>
      <c r="F21" s="110">
        <v>248</v>
      </c>
      <c r="G2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22</v>
      </c>
      <c r="H2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1" s="108">
        <v>2</v>
      </c>
      <c r="J21" s="108">
        <f>Таблица_сводный_рейтинг[[#This Row],[Первая строка массива]]+43</f>
        <v>45</v>
      </c>
      <c r="K21" s="108">
        <f ca="1">SUM(INDIRECT(Таблица_сводный_рейтинг[[#This Row],[Ссылка для суммирования рейтинга]]))</f>
        <v>83</v>
      </c>
      <c r="L2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данных_основная'!G363:G381</v>
      </c>
      <c r="M21" s="108">
        <f>N20+1</f>
        <v>363</v>
      </c>
      <c r="N21" s="108">
        <f>Таблица_сводный_рейтинг[[#This Row],[Первая строка массива2]]+18</f>
        <v>381</v>
      </c>
    </row>
    <row r="22" spans="1:14" x14ac:dyDescent="0.2">
      <c r="A22" s="115">
        <v>21</v>
      </c>
      <c r="B22" s="115">
        <v>41</v>
      </c>
      <c r="C22" s="108" t="s">
        <v>20</v>
      </c>
      <c r="D22" s="109">
        <v>44562</v>
      </c>
      <c r="E22" s="110">
        <v>19</v>
      </c>
      <c r="F22" s="110">
        <v>234</v>
      </c>
      <c r="G2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19</v>
      </c>
      <c r="H2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2" s="108">
        <v>2</v>
      </c>
      <c r="J22" s="108">
        <f>Таблица_сводный_рейтинг[[#This Row],[Первая строка массива]]+43</f>
        <v>45</v>
      </c>
      <c r="K22" s="108">
        <f ca="1">SUM(INDIRECT(Таблица_сводный_рейтинг[[#This Row],[Ссылка для суммирования рейтинга]]))</f>
        <v>101</v>
      </c>
      <c r="L2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данных_основная'!G382:G400</v>
      </c>
      <c r="M22" s="108">
        <f>N21+1</f>
        <v>382</v>
      </c>
      <c r="N22" s="108">
        <f>Таблица_сводный_рейтинг[[#This Row],[Первая строка массива2]]+18</f>
        <v>400</v>
      </c>
    </row>
    <row r="23" spans="1:14" x14ac:dyDescent="0.2">
      <c r="A23" s="115">
        <v>22</v>
      </c>
      <c r="B23" s="115">
        <v>43</v>
      </c>
      <c r="C23" s="108" t="s">
        <v>21</v>
      </c>
      <c r="D23" s="109">
        <v>44562</v>
      </c>
      <c r="E23" s="110">
        <v>44</v>
      </c>
      <c r="F23" s="110">
        <v>422</v>
      </c>
      <c r="G2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44</v>
      </c>
      <c r="H2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3" s="108">
        <v>2</v>
      </c>
      <c r="J23" s="108">
        <f>Таблица_сводный_рейтинг[[#This Row],[Первая строка массива]]+43</f>
        <v>45</v>
      </c>
      <c r="K23" s="108">
        <f ca="1">SUM(INDIRECT(Таблица_сводный_рейтинг[[#This Row],[Ссылка для суммирования рейтинга]]))</f>
        <v>93</v>
      </c>
      <c r="L2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данных_основная'!G401:G419</v>
      </c>
      <c r="M23" s="108">
        <f>N22+1</f>
        <v>401</v>
      </c>
      <c r="N23" s="108">
        <f>Таблица_сводный_рейтинг[[#This Row],[Первая строка массива2]]+18</f>
        <v>419</v>
      </c>
    </row>
    <row r="24" spans="1:14" x14ac:dyDescent="0.2">
      <c r="A24" s="115">
        <v>23</v>
      </c>
      <c r="B24" s="115">
        <v>45</v>
      </c>
      <c r="C24" s="108" t="s">
        <v>22</v>
      </c>
      <c r="D24" s="109">
        <v>44562</v>
      </c>
      <c r="E24" s="110">
        <v>13</v>
      </c>
      <c r="F24" s="110">
        <v>186</v>
      </c>
      <c r="G2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13</v>
      </c>
      <c r="H2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4" s="108">
        <v>2</v>
      </c>
      <c r="J24" s="108">
        <f>Таблица_сводный_рейтинг[[#This Row],[Первая строка массива]]+43</f>
        <v>45</v>
      </c>
      <c r="K24" s="108">
        <f ca="1">SUM(INDIRECT(Таблица_сводный_рейтинг[[#This Row],[Ссылка для суммирования рейтинга]]))</f>
        <v>158</v>
      </c>
      <c r="L2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данных_основная'!G420:G438</v>
      </c>
      <c r="M24" s="108">
        <f>N23+1</f>
        <v>420</v>
      </c>
      <c r="N24" s="108">
        <f>Таблица_сводный_рейтинг[[#This Row],[Первая строка массива2]]+18</f>
        <v>438</v>
      </c>
    </row>
    <row r="25" spans="1:14" x14ac:dyDescent="0.2">
      <c r="A25" s="115">
        <v>24</v>
      </c>
      <c r="B25" s="115">
        <v>47</v>
      </c>
      <c r="C25" s="108" t="s">
        <v>23</v>
      </c>
      <c r="D25" s="109">
        <v>44562</v>
      </c>
      <c r="E25" s="110">
        <v>20</v>
      </c>
      <c r="F25" s="110">
        <v>235</v>
      </c>
      <c r="G2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20</v>
      </c>
      <c r="H2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5" s="108">
        <v>2</v>
      </c>
      <c r="J25" s="108">
        <f>Таблица_сводный_рейтинг[[#This Row],[Первая строка массива]]+43</f>
        <v>45</v>
      </c>
      <c r="K25" s="108">
        <f ca="1">SUM(INDIRECT(Таблица_сводный_рейтинг[[#This Row],[Ссылка для суммирования рейтинга]]))</f>
        <v>128</v>
      </c>
      <c r="L2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данных_основная'!G439:G457</v>
      </c>
      <c r="M25" s="108">
        <f>N24+1</f>
        <v>439</v>
      </c>
      <c r="N25" s="108">
        <f>Таблица_сводный_рейтинг[[#This Row],[Первая строка массива2]]+18</f>
        <v>457</v>
      </c>
    </row>
    <row r="26" spans="1:14" x14ac:dyDescent="0.2">
      <c r="A26" s="115">
        <v>25</v>
      </c>
      <c r="B26" s="115">
        <v>49</v>
      </c>
      <c r="C26" s="108" t="s">
        <v>24</v>
      </c>
      <c r="D26" s="109">
        <v>44562</v>
      </c>
      <c r="E26" s="110">
        <v>25</v>
      </c>
      <c r="F26" s="110">
        <v>281</v>
      </c>
      <c r="G2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25</v>
      </c>
      <c r="H2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6" s="108">
        <v>2</v>
      </c>
      <c r="J26" s="108">
        <f>Таблица_сводный_рейтинг[[#This Row],[Первая строка массива]]+43</f>
        <v>45</v>
      </c>
      <c r="K26" s="108">
        <f ca="1">SUM(INDIRECT(Таблица_сводный_рейтинг[[#This Row],[Ссылка для суммирования рейтинга]]))</f>
        <v>75</v>
      </c>
      <c r="L2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данных_основная'!G458:G476</v>
      </c>
      <c r="M26" s="108">
        <f>N25+1</f>
        <v>458</v>
      </c>
      <c r="N26" s="108">
        <f>Таблица_сводный_рейтинг[[#This Row],[Первая строка массива2]]+18</f>
        <v>476</v>
      </c>
    </row>
    <row r="27" spans="1:14" x14ac:dyDescent="0.2">
      <c r="A27" s="115">
        <v>26</v>
      </c>
      <c r="B27" s="115">
        <v>51</v>
      </c>
      <c r="C27" s="108" t="s">
        <v>25</v>
      </c>
      <c r="D27" s="109">
        <v>44562</v>
      </c>
      <c r="E27" s="110">
        <v>23</v>
      </c>
      <c r="F27" s="110">
        <v>270</v>
      </c>
      <c r="G2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23</v>
      </c>
      <c r="H2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7" s="108">
        <v>2</v>
      </c>
      <c r="J27" s="108">
        <f>Таблица_сводный_рейтинг[[#This Row],[Первая строка массива]]+43</f>
        <v>45</v>
      </c>
      <c r="K27" s="108">
        <f ca="1">SUM(INDIRECT(Таблица_сводный_рейтинг[[#This Row],[Ссылка для суммирования рейтинга]]))</f>
        <v>70</v>
      </c>
      <c r="L2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данных_основная'!G477:G495</v>
      </c>
      <c r="M27" s="108">
        <f>N26+1</f>
        <v>477</v>
      </c>
      <c r="N27" s="108">
        <f>Таблица_сводный_рейтинг[[#This Row],[Первая строка массива2]]+18</f>
        <v>495</v>
      </c>
    </row>
    <row r="28" spans="1:14" x14ac:dyDescent="0.2">
      <c r="A28" s="115">
        <v>27</v>
      </c>
      <c r="B28" s="115">
        <v>53</v>
      </c>
      <c r="C28" s="108" t="s">
        <v>26</v>
      </c>
      <c r="D28" s="109">
        <v>44562</v>
      </c>
      <c r="E28" s="110">
        <v>33</v>
      </c>
      <c r="F28" s="110">
        <v>323</v>
      </c>
      <c r="G2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33</v>
      </c>
      <c r="H2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8" s="108">
        <v>2</v>
      </c>
      <c r="J28" s="108">
        <f>Таблица_сводный_рейтинг[[#This Row],[Первая строка массива]]+43</f>
        <v>45</v>
      </c>
      <c r="K28" s="108">
        <f ca="1">SUM(INDIRECT(Таблица_сводный_рейтинг[[#This Row],[Ссылка для суммирования рейтинга]]))</f>
        <v>272</v>
      </c>
      <c r="L2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данных_основная'!G496:G514</v>
      </c>
      <c r="M28" s="108">
        <f>N27+1</f>
        <v>496</v>
      </c>
      <c r="N28" s="108">
        <f>Таблица_сводный_рейтинг[[#This Row],[Первая строка массива2]]+18</f>
        <v>514</v>
      </c>
    </row>
    <row r="29" spans="1:14" x14ac:dyDescent="0.2">
      <c r="A29" s="115">
        <v>28</v>
      </c>
      <c r="B29" s="115">
        <v>55</v>
      </c>
      <c r="C29" s="108" t="s">
        <v>27</v>
      </c>
      <c r="D29" s="109">
        <v>44562</v>
      </c>
      <c r="E29" s="110">
        <v>32</v>
      </c>
      <c r="F29" s="110">
        <v>316</v>
      </c>
      <c r="G2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32</v>
      </c>
      <c r="H2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29" s="108">
        <v>2</v>
      </c>
      <c r="J29" s="108">
        <f>Таблица_сводный_рейтинг[[#This Row],[Первая строка массива]]+43</f>
        <v>45</v>
      </c>
      <c r="K29" s="108">
        <f ca="1">SUM(INDIRECT(Таблица_сводный_рейтинг[[#This Row],[Ссылка для суммирования рейтинга]]))</f>
        <v>266</v>
      </c>
      <c r="L2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данных_основная'!G515:G533</v>
      </c>
      <c r="M29" s="108">
        <f>N28+1</f>
        <v>515</v>
      </c>
      <c r="N29" s="108">
        <f>Таблица_сводный_рейтинг[[#This Row],[Первая строка массива2]]+18</f>
        <v>533</v>
      </c>
    </row>
    <row r="30" spans="1:14" x14ac:dyDescent="0.2">
      <c r="A30" s="115">
        <v>29</v>
      </c>
      <c r="B30" s="115">
        <v>57</v>
      </c>
      <c r="C30" s="108" t="s">
        <v>28</v>
      </c>
      <c r="D30" s="109">
        <v>44562</v>
      </c>
      <c r="E30" s="110">
        <v>29</v>
      </c>
      <c r="F30" s="110">
        <v>293</v>
      </c>
      <c r="G3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29</v>
      </c>
      <c r="H3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0" s="108">
        <v>2</v>
      </c>
      <c r="J30" s="108">
        <f>Таблица_сводный_рейтинг[[#This Row],[Первая строка массива]]+43</f>
        <v>45</v>
      </c>
      <c r="K30" s="108">
        <f ca="1">SUM(INDIRECT(Таблица_сводный_рейтинг[[#This Row],[Ссылка для суммирования рейтинга]]))</f>
        <v>183</v>
      </c>
      <c r="L3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данных_основная'!G534:G552</v>
      </c>
      <c r="M30" s="108">
        <f>N29+1</f>
        <v>534</v>
      </c>
      <c r="N30" s="108">
        <f>Таблица_сводный_рейтинг[[#This Row],[Первая строка массива2]]+18</f>
        <v>552</v>
      </c>
    </row>
    <row r="31" spans="1:14" x14ac:dyDescent="0.2">
      <c r="A31" s="115">
        <v>30</v>
      </c>
      <c r="B31" s="115">
        <v>59</v>
      </c>
      <c r="C31" s="108" t="s">
        <v>29</v>
      </c>
      <c r="D31" s="109">
        <v>44562</v>
      </c>
      <c r="E31" s="110">
        <v>39</v>
      </c>
      <c r="F31" s="110">
        <v>368</v>
      </c>
      <c r="G3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39</v>
      </c>
      <c r="H3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1" s="108">
        <v>2</v>
      </c>
      <c r="J31" s="108">
        <f>Таблица_сводный_рейтинг[[#This Row],[Первая строка массива]]+43</f>
        <v>45</v>
      </c>
      <c r="K31" s="108">
        <f ca="1">SUM(INDIRECT(Таблица_сводный_рейтинг[[#This Row],[Ссылка для суммирования рейтинга]]))</f>
        <v>174</v>
      </c>
      <c r="L3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данных_основная'!G553:G571</v>
      </c>
      <c r="M31" s="108">
        <f>N30+1</f>
        <v>553</v>
      </c>
      <c r="N31" s="108">
        <f>Таблица_сводный_рейтинг[[#This Row],[Первая строка массива2]]+18</f>
        <v>571</v>
      </c>
    </row>
    <row r="32" spans="1:14" x14ac:dyDescent="0.2">
      <c r="A32" s="115">
        <v>31</v>
      </c>
      <c r="B32" s="115">
        <v>61</v>
      </c>
      <c r="C32" s="108" t="s">
        <v>30</v>
      </c>
      <c r="D32" s="109">
        <v>44562</v>
      </c>
      <c r="E32" s="110">
        <v>34</v>
      </c>
      <c r="F32" s="110">
        <v>342</v>
      </c>
      <c r="G3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34</v>
      </c>
      <c r="H3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2" s="108">
        <v>2</v>
      </c>
      <c r="J32" s="108">
        <f>Таблица_сводный_рейтинг[[#This Row],[Первая строка массива]]+43</f>
        <v>45</v>
      </c>
      <c r="K32" s="108">
        <f ca="1">SUM(INDIRECT(Таблица_сводный_рейтинг[[#This Row],[Ссылка для суммирования рейтинга]]))</f>
        <v>138</v>
      </c>
      <c r="L3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данных_основная'!G572:G590</v>
      </c>
      <c r="M32" s="108">
        <f>N31+1</f>
        <v>572</v>
      </c>
      <c r="N32" s="108">
        <f>Таблица_сводный_рейтинг[[#This Row],[Первая строка массива2]]+18</f>
        <v>590</v>
      </c>
    </row>
    <row r="33" spans="1:14" x14ac:dyDescent="0.2">
      <c r="A33" s="115">
        <v>32</v>
      </c>
      <c r="B33" s="115">
        <v>63</v>
      </c>
      <c r="C33" s="108" t="s">
        <v>31</v>
      </c>
      <c r="D33" s="109">
        <v>44562</v>
      </c>
      <c r="E33" s="110">
        <v>31</v>
      </c>
      <c r="F33" s="110">
        <v>315</v>
      </c>
      <c r="G3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31</v>
      </c>
      <c r="H3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3" s="108">
        <v>2</v>
      </c>
      <c r="J33" s="108">
        <f>Таблица_сводный_рейтинг[[#This Row],[Первая строка массива]]+43</f>
        <v>45</v>
      </c>
      <c r="K33" s="108">
        <f ca="1">SUM(INDIRECT(Таблица_сводный_рейтинг[[#This Row],[Ссылка для суммирования рейтинга]]))</f>
        <v>154</v>
      </c>
      <c r="L3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данных_основная'!G591:G609</v>
      </c>
      <c r="M33" s="108">
        <f>N32+1</f>
        <v>591</v>
      </c>
      <c r="N33" s="108">
        <f>Таблица_сводный_рейтинг[[#This Row],[Первая строка массива2]]+18</f>
        <v>609</v>
      </c>
    </row>
    <row r="34" spans="1:14" x14ac:dyDescent="0.2">
      <c r="A34" s="115">
        <v>33</v>
      </c>
      <c r="B34" s="115">
        <v>65</v>
      </c>
      <c r="C34" s="108" t="s">
        <v>32</v>
      </c>
      <c r="D34" s="109">
        <v>44562</v>
      </c>
      <c r="E34" s="110">
        <v>36</v>
      </c>
      <c r="F34" s="110">
        <v>354</v>
      </c>
      <c r="G3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36</v>
      </c>
      <c r="H3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4" s="108">
        <v>2</v>
      </c>
      <c r="J34" s="108">
        <f>Таблица_сводный_рейтинг[[#This Row],[Первая строка массива]]+43</f>
        <v>45</v>
      </c>
      <c r="K34" s="108">
        <f ca="1">SUM(INDIRECT(Таблица_сводный_рейтинг[[#This Row],[Ссылка для суммирования рейтинга]]))</f>
        <v>203</v>
      </c>
      <c r="L3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данных_основная'!G610:G628</v>
      </c>
      <c r="M34" s="108">
        <f>N33+1</f>
        <v>610</v>
      </c>
      <c r="N34" s="108">
        <f>Таблица_сводный_рейтинг[[#This Row],[Первая строка массива2]]+18</f>
        <v>628</v>
      </c>
    </row>
    <row r="35" spans="1:14" x14ac:dyDescent="0.2">
      <c r="A35" s="115">
        <v>34</v>
      </c>
      <c r="B35" s="115">
        <v>67</v>
      </c>
      <c r="C35" s="108" t="s">
        <v>33</v>
      </c>
      <c r="D35" s="109">
        <v>44562</v>
      </c>
      <c r="E35" s="110">
        <v>17</v>
      </c>
      <c r="F35" s="110">
        <v>212</v>
      </c>
      <c r="G3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17</v>
      </c>
      <c r="H3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5" s="108">
        <v>2</v>
      </c>
      <c r="J35" s="108">
        <f>Таблица_сводный_рейтинг[[#This Row],[Первая строка массива]]+43</f>
        <v>45</v>
      </c>
      <c r="K35" s="108">
        <f ca="1">SUM(INDIRECT(Таблица_сводный_рейтинг[[#This Row],[Ссылка для суммирования рейтинга]]))</f>
        <v>185</v>
      </c>
      <c r="L3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данных_основная'!G629:G647</v>
      </c>
      <c r="M35" s="108">
        <f>N34+1</f>
        <v>629</v>
      </c>
      <c r="N35" s="108">
        <f>Таблица_сводный_рейтинг[[#This Row],[Первая строка массива2]]+18</f>
        <v>647</v>
      </c>
    </row>
    <row r="36" spans="1:14" x14ac:dyDescent="0.2">
      <c r="A36" s="115">
        <v>35</v>
      </c>
      <c r="B36" s="115">
        <v>69</v>
      </c>
      <c r="C36" s="108" t="s">
        <v>34</v>
      </c>
      <c r="D36" s="109">
        <v>44562</v>
      </c>
      <c r="E36" s="110">
        <v>10</v>
      </c>
      <c r="F36" s="110">
        <v>159</v>
      </c>
      <c r="G3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10</v>
      </c>
      <c r="H3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6" s="108">
        <v>2</v>
      </c>
      <c r="J36" s="108">
        <f>Таблица_сводный_рейтинг[[#This Row],[Первая строка массива]]+43</f>
        <v>45</v>
      </c>
      <c r="K36" s="108">
        <f ca="1">SUM(INDIRECT(Таблица_сводный_рейтинг[[#This Row],[Ссылка для суммирования рейтинга]]))</f>
        <v>357</v>
      </c>
      <c r="L3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данных_основная'!G648:G666</v>
      </c>
      <c r="M36" s="108">
        <f>N35+1</f>
        <v>648</v>
      </c>
      <c r="N36" s="108">
        <f>Таблица_сводный_рейтинг[[#This Row],[Первая строка массива2]]+18</f>
        <v>666</v>
      </c>
    </row>
    <row r="37" spans="1:14" x14ac:dyDescent="0.2">
      <c r="A37" s="115">
        <v>36</v>
      </c>
      <c r="B37" s="115">
        <v>71</v>
      </c>
      <c r="C37" s="108" t="s">
        <v>35</v>
      </c>
      <c r="D37" s="109">
        <v>44562</v>
      </c>
      <c r="E37" s="110">
        <v>41</v>
      </c>
      <c r="F37" s="110">
        <v>384</v>
      </c>
      <c r="G3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41</v>
      </c>
      <c r="H3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7" s="108">
        <v>2</v>
      </c>
      <c r="J37" s="108">
        <f>Таблица_сводный_рейтинг[[#This Row],[Первая строка массива]]+43</f>
        <v>45</v>
      </c>
      <c r="K37" s="108">
        <f ca="1">SUM(INDIRECT(Таблица_сводный_рейтинг[[#This Row],[Ссылка для суммирования рейтинга]]))</f>
        <v>323</v>
      </c>
      <c r="L3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данных_основная'!G667:G685</v>
      </c>
      <c r="M37" s="108">
        <f>N36+1</f>
        <v>667</v>
      </c>
      <c r="N37" s="108">
        <f>Таблица_сводный_рейтинг[[#This Row],[Первая строка массива2]]+18</f>
        <v>685</v>
      </c>
    </row>
    <row r="38" spans="1:14" x14ac:dyDescent="0.2">
      <c r="A38" s="115">
        <v>37</v>
      </c>
      <c r="B38" s="115">
        <v>73</v>
      </c>
      <c r="C38" s="108" t="s">
        <v>36</v>
      </c>
      <c r="D38" s="109">
        <v>44562</v>
      </c>
      <c r="E38" s="110">
        <v>38</v>
      </c>
      <c r="F38" s="110">
        <v>365</v>
      </c>
      <c r="G3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38</v>
      </c>
      <c r="H3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8" s="108">
        <v>2</v>
      </c>
      <c r="J38" s="108">
        <f>Таблица_сводный_рейтинг[[#This Row],[Первая строка массива]]+43</f>
        <v>45</v>
      </c>
      <c r="K38" s="108">
        <f ca="1">SUM(INDIRECT(Таблица_сводный_рейтинг[[#This Row],[Ссылка для суммирования рейтинга]]))</f>
        <v>288</v>
      </c>
      <c r="L3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данных_основная'!G686:G704</v>
      </c>
      <c r="M38" s="108">
        <f>N37+1</f>
        <v>686</v>
      </c>
      <c r="N38" s="108">
        <f>Таблица_сводный_рейтинг[[#This Row],[Первая строка массива2]]+18</f>
        <v>704</v>
      </c>
    </row>
    <row r="39" spans="1:14" x14ac:dyDescent="0.2">
      <c r="A39" s="115">
        <v>38</v>
      </c>
      <c r="B39" s="115">
        <v>75</v>
      </c>
      <c r="C39" s="108" t="s">
        <v>37</v>
      </c>
      <c r="D39" s="109">
        <v>44562</v>
      </c>
      <c r="E39" s="110">
        <v>8</v>
      </c>
      <c r="F39" s="110">
        <v>150</v>
      </c>
      <c r="G3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8</v>
      </c>
      <c r="H3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39" s="108">
        <v>2</v>
      </c>
      <c r="J39" s="108">
        <f>Таблица_сводный_рейтинг[[#This Row],[Первая строка массива]]+43</f>
        <v>45</v>
      </c>
      <c r="K39" s="108">
        <f ca="1">SUM(INDIRECT(Таблица_сводный_рейтинг[[#This Row],[Ссылка для суммирования рейтинга]]))</f>
        <v>251</v>
      </c>
      <c r="L3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данных_основная'!G705:G723</v>
      </c>
      <c r="M39" s="108">
        <f>N38+1</f>
        <v>705</v>
      </c>
      <c r="N39" s="108">
        <f>Таблица_сводный_рейтинг[[#This Row],[Первая строка массива2]]+18</f>
        <v>723</v>
      </c>
    </row>
    <row r="40" spans="1:14" x14ac:dyDescent="0.2">
      <c r="A40" s="115">
        <v>39</v>
      </c>
      <c r="B40" s="115">
        <v>77</v>
      </c>
      <c r="C40" s="108" t="s">
        <v>38</v>
      </c>
      <c r="D40" s="109">
        <v>44562</v>
      </c>
      <c r="E40" s="110">
        <v>11</v>
      </c>
      <c r="F40" s="110">
        <v>179</v>
      </c>
      <c r="G4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11</v>
      </c>
      <c r="H4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0" s="108">
        <v>2</v>
      </c>
      <c r="J40" s="108">
        <f>Таблица_сводный_рейтинг[[#This Row],[Первая строка массива]]+43</f>
        <v>45</v>
      </c>
      <c r="K40" s="108">
        <f ca="1">SUM(INDIRECT(Таблица_сводный_рейтинг[[#This Row],[Ссылка для суммирования рейтинга]]))</f>
        <v>248</v>
      </c>
      <c r="L4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данных_основная'!G724:G742</v>
      </c>
      <c r="M40" s="108">
        <f>N39+1</f>
        <v>724</v>
      </c>
      <c r="N40" s="108">
        <f>Таблица_сводный_рейтинг[[#This Row],[Первая строка массива2]]+18</f>
        <v>742</v>
      </c>
    </row>
    <row r="41" spans="1:14" x14ac:dyDescent="0.2">
      <c r="A41" s="115">
        <v>40</v>
      </c>
      <c r="B41" s="115">
        <v>79</v>
      </c>
      <c r="C41" s="108" t="s">
        <v>39</v>
      </c>
      <c r="D41" s="109">
        <v>44562</v>
      </c>
      <c r="E41" s="110">
        <v>16</v>
      </c>
      <c r="F41" s="110">
        <v>206</v>
      </c>
      <c r="G4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16</v>
      </c>
      <c r="H4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1" s="108">
        <v>2</v>
      </c>
      <c r="J41" s="108">
        <f>Таблица_сводный_рейтинг[[#This Row],[Первая строка массива]]+43</f>
        <v>45</v>
      </c>
      <c r="K41" s="108">
        <f ca="1">SUM(INDIRECT(Таблица_сводный_рейтинг[[#This Row],[Ссылка для суммирования рейтинга]]))</f>
        <v>228</v>
      </c>
      <c r="L4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данных_основная'!G743:G761</v>
      </c>
      <c r="M41" s="108">
        <f>N40+1</f>
        <v>743</v>
      </c>
      <c r="N41" s="108">
        <f>Таблица_сводный_рейтинг[[#This Row],[Первая строка массива2]]+18</f>
        <v>761</v>
      </c>
    </row>
    <row r="42" spans="1:14" x14ac:dyDescent="0.2">
      <c r="A42" s="115">
        <v>41</v>
      </c>
      <c r="B42" s="115">
        <v>81</v>
      </c>
      <c r="C42" s="108" t="s">
        <v>40</v>
      </c>
      <c r="D42" s="109">
        <v>44562</v>
      </c>
      <c r="E42" s="110">
        <v>5</v>
      </c>
      <c r="F42" s="110">
        <v>125</v>
      </c>
      <c r="G4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5</v>
      </c>
      <c r="H4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2" s="108">
        <v>2</v>
      </c>
      <c r="J42" s="108">
        <f>Таблица_сводный_рейтинг[[#This Row],[Первая строка массива]]+43</f>
        <v>45</v>
      </c>
      <c r="K42" s="108">
        <f ca="1">SUM(INDIRECT(Таблица_сводный_рейтинг[[#This Row],[Ссылка для суммирования рейтинга]]))</f>
        <v>234</v>
      </c>
      <c r="L4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данных_основная'!G762:G780</v>
      </c>
      <c r="M42" s="108">
        <f>N41+1</f>
        <v>762</v>
      </c>
      <c r="N42" s="108">
        <f>Таблица_сводный_рейтинг[[#This Row],[Первая строка массива2]]+18</f>
        <v>780</v>
      </c>
    </row>
    <row r="43" spans="1:14" x14ac:dyDescent="0.2">
      <c r="A43" s="115">
        <v>42</v>
      </c>
      <c r="B43" s="115">
        <v>83</v>
      </c>
      <c r="C43" s="108" t="s">
        <v>41</v>
      </c>
      <c r="D43" s="109">
        <v>44562</v>
      </c>
      <c r="E43" s="110">
        <v>42</v>
      </c>
      <c r="F43" s="110">
        <v>400</v>
      </c>
      <c r="G4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42</v>
      </c>
      <c r="H4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3" s="108">
        <v>2</v>
      </c>
      <c r="J43" s="108">
        <f>Таблица_сводный_рейтинг[[#This Row],[Первая строка массива]]+43</f>
        <v>45</v>
      </c>
      <c r="K43" s="108">
        <f ca="1">SUM(INDIRECT(Таблица_сводный_рейтинг[[#This Row],[Ссылка для суммирования рейтинга]]))</f>
        <v>204</v>
      </c>
      <c r="L4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данных_основная'!G781:G799</v>
      </c>
      <c r="M43" s="108">
        <f>N42+1</f>
        <v>781</v>
      </c>
      <c r="N43" s="108">
        <f>Таблица_сводный_рейтинг[[#This Row],[Первая строка массива2]]+18</f>
        <v>799</v>
      </c>
    </row>
    <row r="44" spans="1:14" x14ac:dyDescent="0.2">
      <c r="A44" s="115">
        <v>43</v>
      </c>
      <c r="B44" s="115">
        <v>85</v>
      </c>
      <c r="C44" s="108" t="s">
        <v>42</v>
      </c>
      <c r="D44" s="109">
        <v>44562</v>
      </c>
      <c r="E44" s="110">
        <v>18</v>
      </c>
      <c r="F44" s="110">
        <v>218</v>
      </c>
      <c r="G4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18</v>
      </c>
      <c r="H4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4" s="108">
        <v>2</v>
      </c>
      <c r="J44" s="108">
        <f>Таблица_сводный_рейтинг[[#This Row],[Первая строка массива]]+43</f>
        <v>45</v>
      </c>
      <c r="K44" s="108">
        <f ca="1">SUM(INDIRECT(Таблица_сводный_рейтинг[[#This Row],[Ссылка для суммирования рейтинга]]))</f>
        <v>422</v>
      </c>
      <c r="L4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данных_основная'!G800:G818</v>
      </c>
      <c r="M44" s="108">
        <f>N43+1</f>
        <v>800</v>
      </c>
      <c r="N44" s="108">
        <f>Таблица_сводный_рейтинг[[#This Row],[Первая строка массива2]]+18</f>
        <v>818</v>
      </c>
    </row>
    <row r="45" spans="1:14" x14ac:dyDescent="0.2">
      <c r="A45" s="115">
        <v>44</v>
      </c>
      <c r="B45" s="115">
        <v>87</v>
      </c>
      <c r="C45" s="108" t="s">
        <v>43</v>
      </c>
      <c r="D45" s="109">
        <v>44562</v>
      </c>
      <c r="E45" s="110">
        <v>43</v>
      </c>
      <c r="F45" s="110">
        <v>401</v>
      </c>
      <c r="G4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43</v>
      </c>
      <c r="H4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F$2:F$45</v>
      </c>
      <c r="I45" s="108">
        <v>2</v>
      </c>
      <c r="J45" s="108">
        <f>Таблица_сводный_рейтинг[[#This Row],[Первая строка массива]]+43</f>
        <v>45</v>
      </c>
      <c r="K45" s="108">
        <f ca="1">SUM(INDIRECT(Таблица_сводный_рейтинг[[#This Row],[Ссылка для суммирования рейтинга]]))</f>
        <v>394</v>
      </c>
      <c r="L4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данных_основная'!G819:G837</v>
      </c>
      <c r="M45" s="108">
        <f>N44+1</f>
        <v>819</v>
      </c>
      <c r="N45" s="108">
        <f>Таблица_сводный_рейтинг[[#This Row],[Первая строка массива2]]+18</f>
        <v>837</v>
      </c>
    </row>
    <row r="46" spans="1:14" x14ac:dyDescent="0.2">
      <c r="A46" s="115">
        <v>45</v>
      </c>
      <c r="B46" s="115">
        <v>2</v>
      </c>
      <c r="C46" s="108" t="s">
        <v>7</v>
      </c>
      <c r="D46" s="109">
        <v>44927</v>
      </c>
      <c r="E46" s="110">
        <v>21</v>
      </c>
      <c r="F46" s="110">
        <v>230</v>
      </c>
      <c r="G4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21</v>
      </c>
      <c r="H4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6" s="108">
        <v>46</v>
      </c>
      <c r="J46" s="108">
        <f>Таблица_сводный_рейтинг[[#This Row],[Первая строка массива]]+43</f>
        <v>89</v>
      </c>
      <c r="K46" s="108">
        <f ca="1">SUM(INDIRECT(Таблица_сводный_рейтинг[[#This Row],[Ссылка для суммирования рейтинга]]))</f>
        <v>186</v>
      </c>
      <c r="L4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данных_основная'!G838:G856</v>
      </c>
      <c r="M46" s="110">
        <f>N45+1</f>
        <v>838</v>
      </c>
      <c r="N46" s="108">
        <f>Таблица_сводный_рейтинг[[#This Row],[Первая строка массива2]]+18</f>
        <v>856</v>
      </c>
    </row>
    <row r="47" spans="1:14" x14ac:dyDescent="0.2">
      <c r="A47" s="115">
        <v>46</v>
      </c>
      <c r="B47" s="115">
        <v>4</v>
      </c>
      <c r="C47" s="108" t="s">
        <v>8</v>
      </c>
      <c r="D47" s="109">
        <v>44927</v>
      </c>
      <c r="E47" s="110">
        <v>25</v>
      </c>
      <c r="F47" s="110">
        <v>266</v>
      </c>
      <c r="G4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25</v>
      </c>
      <c r="H4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7" s="108">
        <v>46</v>
      </c>
      <c r="J47" s="108">
        <f>Таблица_сводный_рейтинг[[#This Row],[Первая строка массива]]+43</f>
        <v>89</v>
      </c>
      <c r="K47" s="108">
        <f ca="1">SUM(INDIRECT(Таблица_сводный_рейтинг[[#This Row],[Ссылка для суммирования рейтинга]]))</f>
        <v>156</v>
      </c>
      <c r="L4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данных_основная'!G857:G875</v>
      </c>
      <c r="M47" s="110">
        <f>N46+1</f>
        <v>857</v>
      </c>
      <c r="N47" s="108">
        <f>Таблица_сводный_рейтинг[[#This Row],[Первая строка массива2]]+18</f>
        <v>875</v>
      </c>
    </row>
    <row r="48" spans="1:14" x14ac:dyDescent="0.2">
      <c r="A48" s="115">
        <v>47</v>
      </c>
      <c r="B48" s="115">
        <v>6</v>
      </c>
      <c r="C48" s="108" t="s">
        <v>9</v>
      </c>
      <c r="D48" s="109">
        <v>44927</v>
      </c>
      <c r="E48" s="110">
        <v>36</v>
      </c>
      <c r="F48" s="110">
        <v>360</v>
      </c>
      <c r="G4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36</v>
      </c>
      <c r="H4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8" s="108">
        <v>46</v>
      </c>
      <c r="J48" s="108">
        <f>Таблица_сводный_рейтинг[[#This Row],[Первая строка массива]]+43</f>
        <v>89</v>
      </c>
      <c r="K48" s="108">
        <f ca="1">SUM(INDIRECT(Таблица_сводный_рейтинг[[#This Row],[Ссылка для суммирования рейтинга]]))</f>
        <v>235</v>
      </c>
      <c r="L4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данных_основная'!G876:G894</v>
      </c>
      <c r="M48" s="110">
        <f>N47+1</f>
        <v>876</v>
      </c>
      <c r="N48" s="108">
        <f>Таблица_сводный_рейтинг[[#This Row],[Первая строка массива2]]+18</f>
        <v>894</v>
      </c>
    </row>
    <row r="49" spans="1:14" x14ac:dyDescent="0.2">
      <c r="A49" s="115">
        <v>48</v>
      </c>
      <c r="B49" s="115">
        <v>8</v>
      </c>
      <c r="C49" s="108" t="s">
        <v>10</v>
      </c>
      <c r="D49" s="109">
        <v>44927</v>
      </c>
      <c r="E49" s="110">
        <v>11</v>
      </c>
      <c r="F49" s="110">
        <v>167</v>
      </c>
      <c r="G4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11</v>
      </c>
      <c r="H4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49" s="108">
        <v>46</v>
      </c>
      <c r="J49" s="108">
        <f>Таблица_сводный_рейтинг[[#This Row],[Первая строка массива]]+43</f>
        <v>89</v>
      </c>
      <c r="K49" s="108">
        <f ca="1">SUM(INDIRECT(Таблица_сводный_рейтинг[[#This Row],[Ссылка для суммирования рейтинга]]))</f>
        <v>222</v>
      </c>
      <c r="L4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данных_основная'!G895:G913</v>
      </c>
      <c r="M49" s="110">
        <f>N48+1</f>
        <v>895</v>
      </c>
      <c r="N49" s="108">
        <f>Таблица_сводный_рейтинг[[#This Row],[Первая строка массива2]]+18</f>
        <v>913</v>
      </c>
    </row>
    <row r="50" spans="1:14" x14ac:dyDescent="0.2">
      <c r="A50" s="115">
        <v>49</v>
      </c>
      <c r="B50" s="115">
        <v>10</v>
      </c>
      <c r="C50" s="108" t="s">
        <v>11</v>
      </c>
      <c r="D50" s="109">
        <v>44927</v>
      </c>
      <c r="E50" s="110">
        <v>31</v>
      </c>
      <c r="F50" s="110">
        <v>302</v>
      </c>
      <c r="G5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31</v>
      </c>
      <c r="H5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0" s="108">
        <v>46</v>
      </c>
      <c r="J50" s="108">
        <f>Таблица_сводный_рейтинг[[#This Row],[Первая строка массива]]+43</f>
        <v>89</v>
      </c>
      <c r="K50" s="108">
        <f ca="1">SUM(INDIRECT(Таблица_сводный_рейтинг[[#This Row],[Ссылка для суммирования рейтинга]]))</f>
        <v>281</v>
      </c>
      <c r="L5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данных_основная'!G914:G932</v>
      </c>
      <c r="M50" s="110">
        <f>N49+1</f>
        <v>914</v>
      </c>
      <c r="N50" s="108">
        <f>Таблица_сводный_рейтинг[[#This Row],[Первая строка массива2]]+18</f>
        <v>932</v>
      </c>
    </row>
    <row r="51" spans="1:14" x14ac:dyDescent="0.2">
      <c r="A51" s="115">
        <v>50</v>
      </c>
      <c r="B51" s="115">
        <v>12</v>
      </c>
      <c r="C51" s="108" t="s">
        <v>12</v>
      </c>
      <c r="D51" s="109">
        <v>44927</v>
      </c>
      <c r="E51" s="110">
        <v>29</v>
      </c>
      <c r="F51" s="110">
        <v>281</v>
      </c>
      <c r="G5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29</v>
      </c>
      <c r="H5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1" s="108">
        <v>46</v>
      </c>
      <c r="J51" s="108">
        <f>Таблица_сводный_рейтинг[[#This Row],[Первая строка массива]]+43</f>
        <v>89</v>
      </c>
      <c r="K51" s="108">
        <f ca="1">SUM(INDIRECT(Таблица_сводный_рейтинг[[#This Row],[Ссылка для суммирования рейтинга]]))</f>
        <v>279</v>
      </c>
      <c r="L5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данных_основная'!G933:G951</v>
      </c>
      <c r="M51" s="110">
        <f>N50+1</f>
        <v>933</v>
      </c>
      <c r="N51" s="108">
        <f>Таблица_сводный_рейтинг[[#This Row],[Первая строка массива2]]+18</f>
        <v>951</v>
      </c>
    </row>
    <row r="52" spans="1:14" x14ac:dyDescent="0.2">
      <c r="A52" s="115">
        <v>51</v>
      </c>
      <c r="B52" s="115">
        <v>14</v>
      </c>
      <c r="C52" s="108" t="s">
        <v>2</v>
      </c>
      <c r="D52" s="109">
        <v>44927</v>
      </c>
      <c r="E52" s="110">
        <v>10</v>
      </c>
      <c r="F52" s="110">
        <v>156</v>
      </c>
      <c r="G5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10</v>
      </c>
      <c r="H5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2" s="108">
        <v>46</v>
      </c>
      <c r="J52" s="108">
        <f>Таблица_сводный_рейтинг[[#This Row],[Первая строка массива]]+43</f>
        <v>89</v>
      </c>
      <c r="K52" s="108">
        <f ca="1">SUM(INDIRECT(Таблица_сводный_рейтинг[[#This Row],[Ссылка для суммирования рейтинга]]))</f>
        <v>270</v>
      </c>
      <c r="L5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данных_основная'!G952:G970</v>
      </c>
      <c r="M52" s="110">
        <f>N51+1</f>
        <v>952</v>
      </c>
      <c r="N52" s="108">
        <f>Таблица_сводный_рейтинг[[#This Row],[Первая строка массива2]]+18</f>
        <v>970</v>
      </c>
    </row>
    <row r="53" spans="1:14" x14ac:dyDescent="0.2">
      <c r="A53" s="115">
        <v>52</v>
      </c>
      <c r="B53" s="115">
        <v>16</v>
      </c>
      <c r="C53" s="108" t="s">
        <v>4</v>
      </c>
      <c r="D53" s="109">
        <v>44927</v>
      </c>
      <c r="E53" s="110">
        <v>24</v>
      </c>
      <c r="F53" s="110">
        <v>260</v>
      </c>
      <c r="G5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24</v>
      </c>
      <c r="H5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3" s="108">
        <v>46</v>
      </c>
      <c r="J53" s="108">
        <f>Таблица_сводный_рейтинг[[#This Row],[Первая строка массива]]+43</f>
        <v>89</v>
      </c>
      <c r="K53" s="108">
        <f ca="1">SUM(INDIRECT(Таблица_сводный_рейтинг[[#This Row],[Ссылка для суммирования рейтинга]]))</f>
        <v>245</v>
      </c>
      <c r="L5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данных_основная'!G971:G989</v>
      </c>
      <c r="M53" s="110">
        <f>N52+1</f>
        <v>971</v>
      </c>
      <c r="N53" s="108">
        <f>Таблица_сводный_рейтинг[[#This Row],[Первая строка массива2]]+18</f>
        <v>989</v>
      </c>
    </row>
    <row r="54" spans="1:14" x14ac:dyDescent="0.2">
      <c r="A54" s="115">
        <v>53</v>
      </c>
      <c r="B54" s="115">
        <v>18</v>
      </c>
      <c r="C54" s="108" t="s">
        <v>0</v>
      </c>
      <c r="D54" s="109">
        <v>44927</v>
      </c>
      <c r="E54" s="110">
        <v>1</v>
      </c>
      <c r="F54" s="110">
        <v>59</v>
      </c>
      <c r="G5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</v>
      </c>
      <c r="H5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4" s="108">
        <v>46</v>
      </c>
      <c r="J54" s="108">
        <f>Таблица_сводный_рейтинг[[#This Row],[Первая строка массива]]+43</f>
        <v>89</v>
      </c>
      <c r="K54" s="108">
        <f ca="1">SUM(INDIRECT(Таблица_сводный_рейтинг[[#This Row],[Ссылка для суммирования рейтинга]]))</f>
        <v>323</v>
      </c>
      <c r="L5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данных_основная'!G990:G1008</v>
      </c>
      <c r="M54" s="110">
        <f>N53+1</f>
        <v>990</v>
      </c>
      <c r="N54" s="108">
        <f>Таблица_сводный_рейтинг[[#This Row],[Первая строка массива2]]+18</f>
        <v>1008</v>
      </c>
    </row>
    <row r="55" spans="1:14" x14ac:dyDescent="0.2">
      <c r="A55" s="115">
        <v>54</v>
      </c>
      <c r="B55" s="115">
        <v>20</v>
      </c>
      <c r="C55" s="108" t="s">
        <v>5</v>
      </c>
      <c r="D55" s="109">
        <v>44927</v>
      </c>
      <c r="E55" s="110">
        <v>3</v>
      </c>
      <c r="F55" s="110">
        <v>83</v>
      </c>
      <c r="G5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</v>
      </c>
      <c r="H5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5" s="108">
        <v>46</v>
      </c>
      <c r="J55" s="108">
        <f>Таблица_сводный_рейтинг[[#This Row],[Первая строка массива]]+43</f>
        <v>89</v>
      </c>
      <c r="K55" s="108">
        <f ca="1">SUM(INDIRECT(Таблица_сводный_рейтинг[[#This Row],[Ссылка для суммирования рейтинга]]))</f>
        <v>317</v>
      </c>
      <c r="L5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данных_основная'!G1009:G1027</v>
      </c>
      <c r="M55" s="110">
        <f>N54+1</f>
        <v>1009</v>
      </c>
      <c r="N55" s="108">
        <f>Таблица_сводный_рейтинг[[#This Row],[Первая строка массива2]]+18</f>
        <v>1027</v>
      </c>
    </row>
    <row r="56" spans="1:14" x14ac:dyDescent="0.2">
      <c r="A56" s="115">
        <v>55</v>
      </c>
      <c r="B56" s="115">
        <v>22</v>
      </c>
      <c r="C56" s="108" t="s">
        <v>1</v>
      </c>
      <c r="D56" s="109">
        <v>44927</v>
      </c>
      <c r="E56" s="110">
        <v>5</v>
      </c>
      <c r="F56" s="110">
        <v>93</v>
      </c>
      <c r="G5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5</v>
      </c>
      <c r="H5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6" s="108">
        <v>46</v>
      </c>
      <c r="J56" s="108">
        <f>Таблица_сводный_рейтинг[[#This Row],[Первая строка массива]]+43</f>
        <v>89</v>
      </c>
      <c r="K56" s="108">
        <f ca="1">SUM(INDIRECT(Таблица_сводный_рейтинг[[#This Row],[Ссылка для суммирования рейтинга]]))</f>
        <v>316</v>
      </c>
      <c r="L5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данных_основная'!G1028:G1046</v>
      </c>
      <c r="M56" s="110">
        <f>N55+1</f>
        <v>1028</v>
      </c>
      <c r="N56" s="108">
        <f>Таблица_сводный_рейтинг[[#This Row],[Первая строка массива2]]+18</f>
        <v>1046</v>
      </c>
    </row>
    <row r="57" spans="1:14" x14ac:dyDescent="0.2">
      <c r="A57" s="115">
        <v>56</v>
      </c>
      <c r="B57" s="115">
        <v>24</v>
      </c>
      <c r="C57" s="108" t="s">
        <v>3</v>
      </c>
      <c r="D57" s="109">
        <v>44927</v>
      </c>
      <c r="E57" s="110">
        <v>7</v>
      </c>
      <c r="F57" s="110">
        <v>128</v>
      </c>
      <c r="G5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7</v>
      </c>
      <c r="H5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7" s="108">
        <v>46</v>
      </c>
      <c r="J57" s="108">
        <f>Таблица_сводный_рейтинг[[#This Row],[Первая строка массива]]+43</f>
        <v>89</v>
      </c>
      <c r="K57" s="108">
        <f ca="1">SUM(INDIRECT(Таблица_сводный_рейтинг[[#This Row],[Ссылка для суммирования рейтинга]]))</f>
        <v>297</v>
      </c>
      <c r="L5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данных_основная'!G1047:G1065</v>
      </c>
      <c r="M57" s="110">
        <f>N56+1</f>
        <v>1047</v>
      </c>
      <c r="N57" s="108">
        <f>Таблица_сводный_рейтинг[[#This Row],[Первая строка массива2]]+18</f>
        <v>1065</v>
      </c>
    </row>
    <row r="58" spans="1:14" x14ac:dyDescent="0.2">
      <c r="A58" s="115">
        <v>57</v>
      </c>
      <c r="B58" s="115">
        <v>26</v>
      </c>
      <c r="C58" s="108" t="s">
        <v>6</v>
      </c>
      <c r="D58" s="109">
        <v>44927</v>
      </c>
      <c r="E58" s="110">
        <v>2</v>
      </c>
      <c r="F58" s="110">
        <v>70</v>
      </c>
      <c r="G5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</v>
      </c>
      <c r="H5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8" s="108">
        <v>46</v>
      </c>
      <c r="J58" s="108">
        <f>Таблица_сводный_рейтинг[[#This Row],[Первая строка массива]]+43</f>
        <v>89</v>
      </c>
      <c r="K58" s="108">
        <f ca="1">SUM(INDIRECT(Таблица_сводный_рейтинг[[#This Row],[Ссылка для суммирования рейтинга]]))</f>
        <v>293</v>
      </c>
      <c r="L5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данных_основная'!G1066:G1084</v>
      </c>
      <c r="M58" s="110">
        <f>N57+1</f>
        <v>1066</v>
      </c>
      <c r="N58" s="108">
        <f>Таблица_сводный_рейтинг[[#This Row],[Первая строка массива2]]+18</f>
        <v>1084</v>
      </c>
    </row>
    <row r="59" spans="1:14" x14ac:dyDescent="0.2">
      <c r="A59" s="115">
        <v>58</v>
      </c>
      <c r="B59" s="115">
        <v>28</v>
      </c>
      <c r="C59" s="108" t="s">
        <v>13</v>
      </c>
      <c r="D59" s="109">
        <v>44927</v>
      </c>
      <c r="E59" s="110">
        <v>25</v>
      </c>
      <c r="F59" s="110">
        <v>266</v>
      </c>
      <c r="G5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25</v>
      </c>
      <c r="H5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59" s="108">
        <v>46</v>
      </c>
      <c r="J59" s="108">
        <f>Таблица_сводный_рейтинг[[#This Row],[Первая строка массива]]+43</f>
        <v>89</v>
      </c>
      <c r="K59" s="108">
        <f ca="1">SUM(INDIRECT(Таблица_сводный_рейтинг[[#This Row],[Ссылка для суммирования рейтинга]]))</f>
        <v>269</v>
      </c>
      <c r="L5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данных_основная'!G1085:G1103</v>
      </c>
      <c r="M59" s="110">
        <f>N58+1</f>
        <v>1085</v>
      </c>
      <c r="N59" s="108">
        <f>Таблица_сводный_рейтинг[[#This Row],[Первая строка массива2]]+18</f>
        <v>1103</v>
      </c>
    </row>
    <row r="60" spans="1:14" x14ac:dyDescent="0.2">
      <c r="A60" s="115">
        <v>59</v>
      </c>
      <c r="B60" s="115">
        <v>30</v>
      </c>
      <c r="C60" s="108" t="s">
        <v>14</v>
      </c>
      <c r="D60" s="109">
        <v>44927</v>
      </c>
      <c r="E60" s="110">
        <v>12</v>
      </c>
      <c r="F60" s="110">
        <v>174</v>
      </c>
      <c r="G6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12</v>
      </c>
      <c r="H6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0" s="108">
        <v>46</v>
      </c>
      <c r="J60" s="108">
        <f>Таблица_сводный_рейтинг[[#This Row],[Первая строка массива]]+43</f>
        <v>89</v>
      </c>
      <c r="K60" s="108">
        <f ca="1">SUM(INDIRECT(Таблица_сводный_рейтинг[[#This Row],[Ссылка для суммирования рейтинга]]))</f>
        <v>368</v>
      </c>
      <c r="L6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данных_основная'!G1104:G1122</v>
      </c>
      <c r="M60" s="110">
        <f>N59+1</f>
        <v>1104</v>
      </c>
      <c r="N60" s="108">
        <f>Таблица_сводный_рейтинг[[#This Row],[Первая строка массива2]]+18</f>
        <v>1122</v>
      </c>
    </row>
    <row r="61" spans="1:14" x14ac:dyDescent="0.2">
      <c r="A61" s="115">
        <v>60</v>
      </c>
      <c r="B61" s="115">
        <v>32</v>
      </c>
      <c r="C61" s="108" t="s">
        <v>15</v>
      </c>
      <c r="D61" s="109">
        <v>44927</v>
      </c>
      <c r="E61" s="110">
        <v>9</v>
      </c>
      <c r="F61" s="110">
        <v>154</v>
      </c>
      <c r="G6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9</v>
      </c>
      <c r="H6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1" s="108">
        <v>46</v>
      </c>
      <c r="J61" s="108">
        <f>Таблица_сводный_рейтинг[[#This Row],[Первая строка массива]]+43</f>
        <v>89</v>
      </c>
      <c r="K61" s="108">
        <f ca="1">SUM(INDIRECT(Таблица_сводный_рейтинг[[#This Row],[Ссылка для суммирования рейтинга]]))</f>
        <v>371</v>
      </c>
      <c r="L6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данных_основная'!G1123:G1141</v>
      </c>
      <c r="M61" s="110">
        <f>N60+1</f>
        <v>1123</v>
      </c>
      <c r="N61" s="108">
        <f>Таблица_сводный_рейтинг[[#This Row],[Первая строка массива2]]+18</f>
        <v>1141</v>
      </c>
    </row>
    <row r="62" spans="1:14" x14ac:dyDescent="0.2">
      <c r="A62" s="115">
        <v>61</v>
      </c>
      <c r="B62" s="115">
        <v>34</v>
      </c>
      <c r="C62" s="108" t="s">
        <v>16</v>
      </c>
      <c r="D62" s="109">
        <v>44927</v>
      </c>
      <c r="E62" s="110">
        <v>14</v>
      </c>
      <c r="F62" s="110">
        <v>185</v>
      </c>
      <c r="G6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14</v>
      </c>
      <c r="H6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2" s="108">
        <v>46</v>
      </c>
      <c r="J62" s="108">
        <f>Таблица_сводный_рейтинг[[#This Row],[Первая строка массива]]+43</f>
        <v>89</v>
      </c>
      <c r="K62" s="108">
        <f ca="1">SUM(INDIRECT(Таблица_сводный_рейтинг[[#This Row],[Ссылка для суммирования рейтинга]]))</f>
        <v>342</v>
      </c>
      <c r="L6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данных_основная'!G1142:G1160</v>
      </c>
      <c r="M62" s="110">
        <f>N61+1</f>
        <v>1142</v>
      </c>
      <c r="N62" s="108">
        <f>Таблица_сводный_рейтинг[[#This Row],[Первая строка массива2]]+18</f>
        <v>1160</v>
      </c>
    </row>
    <row r="63" spans="1:14" x14ac:dyDescent="0.2">
      <c r="A63" s="115">
        <v>62</v>
      </c>
      <c r="B63" s="115">
        <v>36</v>
      </c>
      <c r="C63" s="108" t="s">
        <v>17</v>
      </c>
      <c r="D63" s="109">
        <v>44927</v>
      </c>
      <c r="E63" s="110">
        <v>34</v>
      </c>
      <c r="F63" s="110">
        <v>323</v>
      </c>
      <c r="G6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34</v>
      </c>
      <c r="H6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3" s="108">
        <v>46</v>
      </c>
      <c r="J63" s="108">
        <f>Таблица_сводный_рейтинг[[#This Row],[Первая строка массива]]+43</f>
        <v>89</v>
      </c>
      <c r="K63" s="108">
        <f ca="1">SUM(INDIRECT(Таблица_сводный_рейтинг[[#This Row],[Ссылка для суммирования рейтинга]]))</f>
        <v>316</v>
      </c>
      <c r="L6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данных_основная'!G1161:G1179</v>
      </c>
      <c r="M63" s="110">
        <f>N62+1</f>
        <v>1161</v>
      </c>
      <c r="N63" s="108">
        <f>Таблица_сводный_рейтинг[[#This Row],[Первая строка массива2]]+18</f>
        <v>1179</v>
      </c>
    </row>
    <row r="64" spans="1:14" x14ac:dyDescent="0.2">
      <c r="A64" s="115">
        <v>63</v>
      </c>
      <c r="B64" s="115">
        <v>38</v>
      </c>
      <c r="C64" s="108" t="s">
        <v>18</v>
      </c>
      <c r="D64" s="109">
        <v>44927</v>
      </c>
      <c r="E64" s="110">
        <v>23</v>
      </c>
      <c r="F64" s="110">
        <v>251</v>
      </c>
      <c r="G6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23</v>
      </c>
      <c r="H6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4" s="108">
        <v>46</v>
      </c>
      <c r="J64" s="108">
        <f>Таблица_сводный_рейтинг[[#This Row],[Первая строка массива]]+43</f>
        <v>89</v>
      </c>
      <c r="K64" s="108">
        <f ca="1">SUM(INDIRECT(Таблица_сводный_рейтинг[[#This Row],[Ссылка для суммирования рейтинга]]))</f>
        <v>315</v>
      </c>
      <c r="L6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данных_основная'!G1180:G1198</v>
      </c>
      <c r="M64" s="110">
        <f>N63+1</f>
        <v>1180</v>
      </c>
      <c r="N64" s="108">
        <f>Таблица_сводный_рейтинг[[#This Row],[Первая строка массива2]]+18</f>
        <v>1198</v>
      </c>
    </row>
    <row r="65" spans="1:14" x14ac:dyDescent="0.2">
      <c r="A65" s="115">
        <v>64</v>
      </c>
      <c r="B65" s="115">
        <v>40</v>
      </c>
      <c r="C65" s="108" t="s">
        <v>19</v>
      </c>
      <c r="D65" s="109">
        <v>44927</v>
      </c>
      <c r="E65" s="110">
        <v>20</v>
      </c>
      <c r="F65" s="110">
        <v>228</v>
      </c>
      <c r="G6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20</v>
      </c>
      <c r="H6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5" s="108">
        <v>46</v>
      </c>
      <c r="J65" s="108">
        <f>Таблица_сводный_рейтинг[[#This Row],[Первая строка массива]]+43</f>
        <v>89</v>
      </c>
      <c r="K65" s="108">
        <f ca="1">SUM(INDIRECT(Таблица_сводный_рейтинг[[#This Row],[Ссылка для суммирования рейтинга]]))</f>
        <v>270</v>
      </c>
      <c r="L6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данных_основная'!G1199:G1217</v>
      </c>
      <c r="M65" s="110">
        <f>N64+1</f>
        <v>1199</v>
      </c>
      <c r="N65" s="108">
        <f>Таблица_сводный_рейтинг[[#This Row],[Первая строка массива2]]+18</f>
        <v>1217</v>
      </c>
    </row>
    <row r="66" spans="1:14" x14ac:dyDescent="0.2">
      <c r="A66" s="115">
        <v>65</v>
      </c>
      <c r="B66" s="115">
        <v>42</v>
      </c>
      <c r="C66" s="108" t="s">
        <v>20</v>
      </c>
      <c r="D66" s="109">
        <v>44927</v>
      </c>
      <c r="E66" s="110">
        <v>18</v>
      </c>
      <c r="F66" s="110">
        <v>204</v>
      </c>
      <c r="G6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18</v>
      </c>
      <c r="H6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6" s="108">
        <v>46</v>
      </c>
      <c r="J66" s="108">
        <f>Таблица_сводный_рейтинг[[#This Row],[Первая строка массива]]+43</f>
        <v>89</v>
      </c>
      <c r="K66" s="108">
        <f ca="1">SUM(INDIRECT(Таблица_сводный_рейтинг[[#This Row],[Ссылка для суммирования рейтинга]]))</f>
        <v>354</v>
      </c>
      <c r="L6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данных_основная'!G1218:G1236</v>
      </c>
      <c r="M66" s="110">
        <f>N65+1</f>
        <v>1218</v>
      </c>
      <c r="N66" s="108">
        <f>Таблица_сводный_рейтинг[[#This Row],[Первая строка массива2]]+18</f>
        <v>1236</v>
      </c>
    </row>
    <row r="67" spans="1:14" x14ac:dyDescent="0.2">
      <c r="A67" s="115">
        <v>66</v>
      </c>
      <c r="B67" s="115">
        <v>44</v>
      </c>
      <c r="C67" s="108" t="s">
        <v>21</v>
      </c>
      <c r="D67" s="109">
        <v>44927</v>
      </c>
      <c r="E67" s="110">
        <v>40</v>
      </c>
      <c r="F67" s="110">
        <v>394</v>
      </c>
      <c r="G6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40</v>
      </c>
      <c r="H6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7" s="108">
        <v>46</v>
      </c>
      <c r="J67" s="108">
        <f>Таблица_сводный_рейтинг[[#This Row],[Первая строка массива]]+43</f>
        <v>89</v>
      </c>
      <c r="K67" s="108">
        <f ca="1">SUM(INDIRECT(Таблица_сводный_рейтинг[[#This Row],[Ссылка для суммирования рейтинга]]))</f>
        <v>316</v>
      </c>
      <c r="L6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данных_основная'!G1237:G1255</v>
      </c>
      <c r="M67" s="110">
        <f>N66+1</f>
        <v>1237</v>
      </c>
      <c r="N67" s="108">
        <f>Таблица_сводный_рейтинг[[#This Row],[Первая строка массива2]]+18</f>
        <v>1255</v>
      </c>
    </row>
    <row r="68" spans="1:14" x14ac:dyDescent="0.2">
      <c r="A68" s="115">
        <v>67</v>
      </c>
      <c r="B68" s="115">
        <v>46</v>
      </c>
      <c r="C68" s="108" t="s">
        <v>22</v>
      </c>
      <c r="D68" s="109">
        <v>44927</v>
      </c>
      <c r="E68" s="110">
        <v>10</v>
      </c>
      <c r="F68" s="110">
        <v>156</v>
      </c>
      <c r="G6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10</v>
      </c>
      <c r="H6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8" s="108">
        <v>46</v>
      </c>
      <c r="J68" s="108">
        <f>Таблица_сводный_рейтинг[[#This Row],[Первая строка массива]]+43</f>
        <v>89</v>
      </c>
      <c r="K68" s="108">
        <f ca="1">SUM(INDIRECT(Таблица_сводный_рейтинг[[#This Row],[Ссылка для суммирования рейтинга]]))</f>
        <v>212</v>
      </c>
      <c r="L6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данных_основная'!G1256:G1274</v>
      </c>
      <c r="M68" s="110">
        <f>N67+1</f>
        <v>1256</v>
      </c>
      <c r="N68" s="108">
        <f>Таблица_сводный_рейтинг[[#This Row],[Первая строка массива2]]+18</f>
        <v>1274</v>
      </c>
    </row>
    <row r="69" spans="1:14" x14ac:dyDescent="0.2">
      <c r="A69" s="115">
        <v>68</v>
      </c>
      <c r="B69" s="115">
        <v>48</v>
      </c>
      <c r="C69" s="108" t="s">
        <v>23</v>
      </c>
      <c r="D69" s="109">
        <v>44927</v>
      </c>
      <c r="E69" s="110">
        <v>19</v>
      </c>
      <c r="F69" s="110">
        <v>222</v>
      </c>
      <c r="G6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19</v>
      </c>
      <c r="H6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69" s="108">
        <v>46</v>
      </c>
      <c r="J69" s="108">
        <f>Таблица_сводный_рейтинг[[#This Row],[Первая строка массива]]+43</f>
        <v>89</v>
      </c>
      <c r="K69" s="108">
        <f ca="1">SUM(INDIRECT(Таблица_сводный_рейтинг[[#This Row],[Ссылка для суммирования рейтинга]]))</f>
        <v>182</v>
      </c>
      <c r="L6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данных_основная'!G1275:G1293</v>
      </c>
      <c r="M69" s="110">
        <f>N68+1</f>
        <v>1275</v>
      </c>
      <c r="N69" s="108">
        <f>Таблица_сводный_рейтинг[[#This Row],[Первая строка массива2]]+18</f>
        <v>1293</v>
      </c>
    </row>
    <row r="70" spans="1:14" x14ac:dyDescent="0.2">
      <c r="A70" s="115">
        <v>69</v>
      </c>
      <c r="B70" s="115">
        <v>50</v>
      </c>
      <c r="C70" s="108" t="s">
        <v>24</v>
      </c>
      <c r="D70" s="109">
        <v>44927</v>
      </c>
      <c r="E70" s="110">
        <v>28</v>
      </c>
      <c r="F70" s="110">
        <v>279</v>
      </c>
      <c r="G7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28</v>
      </c>
      <c r="H7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0" s="108">
        <v>46</v>
      </c>
      <c r="J70" s="108">
        <f>Таблица_сводный_рейтинг[[#This Row],[Первая строка массива]]+43</f>
        <v>89</v>
      </c>
      <c r="K70" s="108">
        <f ca="1">SUM(INDIRECT(Таблица_сводный_рейтинг[[#This Row],[Ссылка для суммирования рейтинга]]))</f>
        <v>159</v>
      </c>
      <c r="L7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данных_основная'!G1294:G1312</v>
      </c>
      <c r="M70" s="110">
        <f>N69+1</f>
        <v>1294</v>
      </c>
      <c r="N70" s="108">
        <f>Таблица_сводный_рейтинг[[#This Row],[Первая строка массива2]]+18</f>
        <v>1312</v>
      </c>
    </row>
    <row r="71" spans="1:14" x14ac:dyDescent="0.2">
      <c r="A71" s="115">
        <v>70</v>
      </c>
      <c r="B71" s="115">
        <v>52</v>
      </c>
      <c r="C71" s="108" t="s">
        <v>25</v>
      </c>
      <c r="D71" s="109">
        <v>44927</v>
      </c>
      <c r="E71" s="110">
        <v>22</v>
      </c>
      <c r="F71" s="110">
        <v>245</v>
      </c>
      <c r="G7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22</v>
      </c>
      <c r="H7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1" s="108">
        <v>46</v>
      </c>
      <c r="J71" s="108">
        <f>Таблица_сводный_рейтинг[[#This Row],[Первая строка массива]]+43</f>
        <v>89</v>
      </c>
      <c r="K71" s="108">
        <f ca="1">SUM(INDIRECT(Таблица_сводный_рейтинг[[#This Row],[Ссылка для суммирования рейтинга]]))</f>
        <v>149</v>
      </c>
      <c r="L7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данных_основная'!G1313:G1331</v>
      </c>
      <c r="M71" s="110">
        <f>N70+1</f>
        <v>1313</v>
      </c>
      <c r="N71" s="108">
        <f>Таблица_сводный_рейтинг[[#This Row],[Первая строка массива2]]+18</f>
        <v>1331</v>
      </c>
    </row>
    <row r="72" spans="1:14" x14ac:dyDescent="0.2">
      <c r="A72" s="115">
        <v>71</v>
      </c>
      <c r="B72" s="115">
        <v>54</v>
      </c>
      <c r="C72" s="108" t="s">
        <v>26</v>
      </c>
      <c r="D72" s="109">
        <v>44927</v>
      </c>
      <c r="E72" s="110">
        <v>33</v>
      </c>
      <c r="F72" s="110">
        <v>317</v>
      </c>
      <c r="G7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33</v>
      </c>
      <c r="H7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2" s="108">
        <v>46</v>
      </c>
      <c r="J72" s="108">
        <f>Таблица_сводный_рейтинг[[#This Row],[Первая строка массива]]+43</f>
        <v>89</v>
      </c>
      <c r="K72" s="108">
        <f ca="1">SUM(INDIRECT(Таблица_сводный_рейтинг[[#This Row],[Ссылка для суммирования рейтинга]]))</f>
        <v>384</v>
      </c>
      <c r="L7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данных_основная'!G1332:G1350</v>
      </c>
      <c r="M72" s="110">
        <f>N71+1</f>
        <v>1332</v>
      </c>
      <c r="N72" s="108">
        <f>Таблица_сводный_рейтинг[[#This Row],[Первая строка массива2]]+18</f>
        <v>1350</v>
      </c>
    </row>
    <row r="73" spans="1:14" x14ac:dyDescent="0.2">
      <c r="A73" s="115">
        <v>72</v>
      </c>
      <c r="B73" s="115">
        <v>56</v>
      </c>
      <c r="C73" s="108" t="s">
        <v>27</v>
      </c>
      <c r="D73" s="109">
        <v>44927</v>
      </c>
      <c r="E73" s="110">
        <v>30</v>
      </c>
      <c r="F73" s="110">
        <v>297</v>
      </c>
      <c r="G7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30</v>
      </c>
      <c r="H7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3" s="108">
        <v>46</v>
      </c>
      <c r="J73" s="108">
        <f>Таблица_сводный_рейтинг[[#This Row],[Первая строка массива]]+43</f>
        <v>89</v>
      </c>
      <c r="K73" s="108">
        <f ca="1">SUM(INDIRECT(Таблица_сводный_рейтинг[[#This Row],[Ссылка для суммирования рейтинга]]))</f>
        <v>371</v>
      </c>
      <c r="L7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данных_основная'!G1351:G1369</v>
      </c>
      <c r="M73" s="110">
        <f>N72+1</f>
        <v>1351</v>
      </c>
      <c r="N73" s="108">
        <f>Таблица_сводный_рейтинг[[#This Row],[Первая строка массива2]]+18</f>
        <v>1369</v>
      </c>
    </row>
    <row r="74" spans="1:14" x14ac:dyDescent="0.2">
      <c r="A74" s="115">
        <v>73</v>
      </c>
      <c r="B74" s="115">
        <v>58</v>
      </c>
      <c r="C74" s="108" t="s">
        <v>28</v>
      </c>
      <c r="D74" s="109">
        <v>44927</v>
      </c>
      <c r="E74" s="110">
        <v>26</v>
      </c>
      <c r="F74" s="110">
        <v>269</v>
      </c>
      <c r="G7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26</v>
      </c>
      <c r="H7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4" s="108">
        <v>46</v>
      </c>
      <c r="J74" s="108">
        <f>Таблица_сводный_рейтинг[[#This Row],[Первая строка массива]]+43</f>
        <v>89</v>
      </c>
      <c r="K74" s="108">
        <f ca="1">SUM(INDIRECT(Таблица_сводный_рейтинг[[#This Row],[Ссылка для суммирования рейтинга]]))</f>
        <v>365</v>
      </c>
      <c r="L7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данных_основная'!G1370:G1388</v>
      </c>
      <c r="M74" s="110">
        <f>N73+1</f>
        <v>1370</v>
      </c>
      <c r="N74" s="108">
        <f>Таблица_сводный_рейтинг[[#This Row],[Первая строка массива2]]+18</f>
        <v>1388</v>
      </c>
    </row>
    <row r="75" spans="1:14" x14ac:dyDescent="0.2">
      <c r="A75" s="115">
        <v>74</v>
      </c>
      <c r="B75" s="115">
        <v>60</v>
      </c>
      <c r="C75" s="108" t="s">
        <v>29</v>
      </c>
      <c r="D75" s="109">
        <v>44927</v>
      </c>
      <c r="E75" s="110">
        <v>37</v>
      </c>
      <c r="F75" s="110">
        <v>371</v>
      </c>
      <c r="G7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37</v>
      </c>
      <c r="H7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5" s="108">
        <v>46</v>
      </c>
      <c r="J75" s="108">
        <f>Таблица_сводный_рейтинг[[#This Row],[Первая строка массива]]+43</f>
        <v>89</v>
      </c>
      <c r="K75" s="108">
        <f ca="1">SUM(INDIRECT(Таблица_сводный_рейтинг[[#This Row],[Ссылка для суммирования рейтинга]]))</f>
        <v>351</v>
      </c>
      <c r="L7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данных_основная'!G1389:G1407</v>
      </c>
      <c r="M75" s="110">
        <f>N74+1</f>
        <v>1389</v>
      </c>
      <c r="N75" s="108">
        <f>Таблица_сводный_рейтинг[[#This Row],[Первая строка массива2]]+18</f>
        <v>1407</v>
      </c>
    </row>
    <row r="76" spans="1:14" x14ac:dyDescent="0.2">
      <c r="A76" s="115">
        <v>75</v>
      </c>
      <c r="B76" s="115">
        <v>62</v>
      </c>
      <c r="C76" s="108" t="s">
        <v>30</v>
      </c>
      <c r="D76" s="109">
        <v>44927</v>
      </c>
      <c r="E76" s="110">
        <v>32</v>
      </c>
      <c r="F76" s="110">
        <v>316</v>
      </c>
      <c r="G7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32</v>
      </c>
      <c r="H7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6" s="108">
        <v>46</v>
      </c>
      <c r="J76" s="108">
        <f>Таблица_сводный_рейтинг[[#This Row],[Первая строка массива]]+43</f>
        <v>89</v>
      </c>
      <c r="K76" s="108">
        <f ca="1">SUM(INDIRECT(Таблица_сводный_рейтинг[[#This Row],[Ссылка для суммирования рейтинга]]))</f>
        <v>150</v>
      </c>
      <c r="L7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данных_основная'!G1408:G1426</v>
      </c>
      <c r="M76" s="110">
        <f>N75+1</f>
        <v>1408</v>
      </c>
      <c r="N76" s="108">
        <f>Таблица_сводный_рейтинг[[#This Row],[Первая строка массива2]]+18</f>
        <v>1426</v>
      </c>
    </row>
    <row r="77" spans="1:14" x14ac:dyDescent="0.2">
      <c r="A77" s="115">
        <v>76</v>
      </c>
      <c r="B77" s="115">
        <v>64</v>
      </c>
      <c r="C77" s="108" t="s">
        <v>31</v>
      </c>
      <c r="D77" s="109">
        <v>44927</v>
      </c>
      <c r="E77" s="110">
        <v>27</v>
      </c>
      <c r="F77" s="110">
        <v>270</v>
      </c>
      <c r="G7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27</v>
      </c>
      <c r="H7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7" s="108">
        <v>46</v>
      </c>
      <c r="J77" s="108">
        <f>Таблица_сводный_рейтинг[[#This Row],[Первая строка массива]]+43</f>
        <v>89</v>
      </c>
      <c r="K77" s="108">
        <f ca="1">SUM(INDIRECT(Таблица_сводный_рейтинг[[#This Row],[Ссылка для суммирования рейтинга]]))</f>
        <v>91</v>
      </c>
      <c r="L7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данных_основная'!G1427:G1445</v>
      </c>
      <c r="M77" s="110">
        <f>N76+1</f>
        <v>1427</v>
      </c>
      <c r="N77" s="108">
        <f>Таблица_сводный_рейтинг[[#This Row],[Первая строка массива2]]+18</f>
        <v>1445</v>
      </c>
    </row>
    <row r="78" spans="1:14" x14ac:dyDescent="0.2">
      <c r="A78" s="115">
        <v>77</v>
      </c>
      <c r="B78" s="115">
        <v>66</v>
      </c>
      <c r="C78" s="108" t="s">
        <v>32</v>
      </c>
      <c r="D78" s="109">
        <v>44927</v>
      </c>
      <c r="E78" s="110">
        <v>32</v>
      </c>
      <c r="F78" s="110">
        <v>316</v>
      </c>
      <c r="G7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32</v>
      </c>
      <c r="H7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8" s="108">
        <v>46</v>
      </c>
      <c r="J78" s="108">
        <f>Таблица_сводный_рейтинг[[#This Row],[Первая строка массива]]+43</f>
        <v>89</v>
      </c>
      <c r="K78" s="108">
        <f ca="1">SUM(INDIRECT(Таблица_сводный_рейтинг[[#This Row],[Ссылка для суммирования рейтинга]]))</f>
        <v>179</v>
      </c>
      <c r="L7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данных_основная'!G1446:G1464</v>
      </c>
      <c r="M78" s="110">
        <f>N77+1</f>
        <v>1446</v>
      </c>
      <c r="N78" s="108">
        <f>Таблица_сводный_рейтинг[[#This Row],[Первая строка массива2]]+18</f>
        <v>1464</v>
      </c>
    </row>
    <row r="79" spans="1:14" x14ac:dyDescent="0.2">
      <c r="A79" s="115">
        <v>78</v>
      </c>
      <c r="B79" s="115">
        <v>68</v>
      </c>
      <c r="C79" s="108" t="s">
        <v>33</v>
      </c>
      <c r="D79" s="109">
        <v>44927</v>
      </c>
      <c r="E79" s="110">
        <v>13</v>
      </c>
      <c r="F79" s="110">
        <v>182</v>
      </c>
      <c r="G7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13</v>
      </c>
      <c r="H7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79" s="108">
        <v>46</v>
      </c>
      <c r="J79" s="108">
        <f>Таблица_сводный_рейтинг[[#This Row],[Первая строка массива]]+43</f>
        <v>89</v>
      </c>
      <c r="K79" s="108">
        <f ca="1">SUM(INDIRECT(Таблица_сводный_рейтинг[[#This Row],[Ссылка для суммирования рейтинга]]))</f>
        <v>199</v>
      </c>
      <c r="L7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данных_основная'!G1465:G1483</v>
      </c>
      <c r="M79" s="110">
        <f>N78+1</f>
        <v>1465</v>
      </c>
      <c r="N79" s="108">
        <f>Таблица_сводный_рейтинг[[#This Row],[Первая строка массива2]]+18</f>
        <v>1483</v>
      </c>
    </row>
    <row r="80" spans="1:14" x14ac:dyDescent="0.2">
      <c r="A80" s="115">
        <v>79</v>
      </c>
      <c r="B80" s="115">
        <v>70</v>
      </c>
      <c r="C80" s="108" t="s">
        <v>34</v>
      </c>
      <c r="D80" s="109">
        <v>44927</v>
      </c>
      <c r="E80" s="110">
        <v>8</v>
      </c>
      <c r="F80" s="110">
        <v>149</v>
      </c>
      <c r="G80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8</v>
      </c>
      <c r="H80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0" s="108">
        <v>46</v>
      </c>
      <c r="J80" s="108">
        <f>Таблица_сводный_рейтинг[[#This Row],[Первая строка массива]]+43</f>
        <v>89</v>
      </c>
      <c r="K80" s="108">
        <f ca="1">SUM(INDIRECT(Таблица_сводный_рейтинг[[#This Row],[Ссылка для суммирования рейтинга]]))</f>
        <v>206</v>
      </c>
      <c r="L80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данных_основная'!G1484:G1502</v>
      </c>
      <c r="M80" s="110">
        <f>N79+1</f>
        <v>1484</v>
      </c>
      <c r="N80" s="108">
        <f>Таблица_сводный_рейтинг[[#This Row],[Первая строка массива2]]+18</f>
        <v>1502</v>
      </c>
    </row>
    <row r="81" spans="1:14" x14ac:dyDescent="0.2">
      <c r="A81" s="115">
        <v>80</v>
      </c>
      <c r="B81" s="115">
        <v>72</v>
      </c>
      <c r="C81" s="108" t="s">
        <v>35</v>
      </c>
      <c r="D81" s="109">
        <v>44927</v>
      </c>
      <c r="E81" s="110">
        <v>37</v>
      </c>
      <c r="F81" s="110">
        <v>371</v>
      </c>
      <c r="G81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37</v>
      </c>
      <c r="H81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1" s="108">
        <v>46</v>
      </c>
      <c r="J81" s="108">
        <f>Таблица_сводный_рейтинг[[#This Row],[Первая строка массива]]+43</f>
        <v>89</v>
      </c>
      <c r="K81" s="108">
        <f ca="1">SUM(INDIRECT(Таблица_сводный_рейтинг[[#This Row],[Ссылка для суммирования рейтинга]]))</f>
        <v>194</v>
      </c>
      <c r="L81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данных_основная'!G1503:G1521</v>
      </c>
      <c r="M81" s="110">
        <f>N80+1</f>
        <v>1503</v>
      </c>
      <c r="N81" s="108">
        <f>Таблица_сводный_рейтинг[[#This Row],[Первая строка массива2]]+18</f>
        <v>1521</v>
      </c>
    </row>
    <row r="82" spans="1:14" x14ac:dyDescent="0.2">
      <c r="A82" s="115">
        <v>81</v>
      </c>
      <c r="B82" s="115">
        <v>74</v>
      </c>
      <c r="C82" s="108" t="s">
        <v>36</v>
      </c>
      <c r="D82" s="109">
        <v>44927</v>
      </c>
      <c r="E82" s="110">
        <v>35</v>
      </c>
      <c r="F82" s="110">
        <v>351</v>
      </c>
      <c r="G82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35</v>
      </c>
      <c r="H82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2" s="108">
        <v>46</v>
      </c>
      <c r="J82" s="108">
        <f>Таблица_сводный_рейтинг[[#This Row],[Первая строка массива]]+43</f>
        <v>89</v>
      </c>
      <c r="K82" s="108">
        <f ca="1">SUM(INDIRECT(Таблица_сводный_рейтинг[[#This Row],[Ссылка для суммирования рейтинга]]))</f>
        <v>125</v>
      </c>
      <c r="L82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данных_основная'!G1522:G1540</v>
      </c>
      <c r="M82" s="110">
        <f>N81+1</f>
        <v>1522</v>
      </c>
      <c r="N82" s="108">
        <f>Таблица_сводный_рейтинг[[#This Row],[Первая строка массива2]]+18</f>
        <v>1540</v>
      </c>
    </row>
    <row r="83" spans="1:14" x14ac:dyDescent="0.2">
      <c r="A83" s="115">
        <v>82</v>
      </c>
      <c r="B83" s="115">
        <v>76</v>
      </c>
      <c r="C83" s="108" t="s">
        <v>37</v>
      </c>
      <c r="D83" s="109">
        <v>44927</v>
      </c>
      <c r="E83" s="110">
        <v>4</v>
      </c>
      <c r="F83" s="110">
        <v>91</v>
      </c>
      <c r="G83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4</v>
      </c>
      <c r="H83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3" s="108">
        <v>46</v>
      </c>
      <c r="J83" s="108">
        <f>Таблица_сводный_рейтинг[[#This Row],[Первая строка массива]]+43</f>
        <v>89</v>
      </c>
      <c r="K83" s="108">
        <f ca="1">SUM(INDIRECT(Таблица_сводный_рейтинг[[#This Row],[Ссылка для суммирования рейтинга]]))</f>
        <v>115</v>
      </c>
      <c r="L83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данных_основная'!G1541:G1559</v>
      </c>
      <c r="M83" s="110">
        <f>N82+1</f>
        <v>1541</v>
      </c>
      <c r="N83" s="108">
        <f>Таблица_сводный_рейтинг[[#This Row],[Первая строка массива2]]+18</f>
        <v>1559</v>
      </c>
    </row>
    <row r="84" spans="1:14" x14ac:dyDescent="0.2">
      <c r="A84" s="115">
        <v>83</v>
      </c>
      <c r="B84" s="115">
        <v>78</v>
      </c>
      <c r="C84" s="108" t="s">
        <v>38</v>
      </c>
      <c r="D84" s="109">
        <v>44927</v>
      </c>
      <c r="E84" s="110">
        <v>16</v>
      </c>
      <c r="F84" s="110">
        <v>199</v>
      </c>
      <c r="G84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16</v>
      </c>
      <c r="H84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4" s="108">
        <v>46</v>
      </c>
      <c r="J84" s="108">
        <f>Таблица_сводный_рейтинг[[#This Row],[Первая строка массива]]+43</f>
        <v>89</v>
      </c>
      <c r="K84" s="108">
        <f ca="1">SUM(INDIRECT(Таблица_сводный_рейтинг[[#This Row],[Ссылка для суммирования рейтинга]]))</f>
        <v>400</v>
      </c>
      <c r="L84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данных_основная'!G1560:G1578</v>
      </c>
      <c r="M84" s="110">
        <f>N83+1</f>
        <v>1560</v>
      </c>
      <c r="N84" s="108">
        <f>Таблица_сводный_рейтинг[[#This Row],[Первая строка массива2]]+18</f>
        <v>1578</v>
      </c>
    </row>
    <row r="85" spans="1:14" x14ac:dyDescent="0.2">
      <c r="A85" s="115">
        <v>84</v>
      </c>
      <c r="B85" s="115">
        <v>80</v>
      </c>
      <c r="C85" s="108" t="s">
        <v>39</v>
      </c>
      <c r="D85" s="109">
        <v>44927</v>
      </c>
      <c r="E85" s="110">
        <v>15</v>
      </c>
      <c r="F85" s="110">
        <v>194</v>
      </c>
      <c r="G85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15</v>
      </c>
      <c r="H85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5" s="108">
        <v>46</v>
      </c>
      <c r="J85" s="108">
        <f>Таблица_сводный_рейтинг[[#This Row],[Первая строка массива]]+43</f>
        <v>89</v>
      </c>
      <c r="K85" s="108">
        <f ca="1">SUM(INDIRECT(Таблица_сводный_рейтинг[[#This Row],[Ссылка для суммирования рейтинга]]))</f>
        <v>381</v>
      </c>
      <c r="L85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данных_основная'!G1579:G1597</v>
      </c>
      <c r="M85" s="110">
        <f>N84+1</f>
        <v>1579</v>
      </c>
      <c r="N85" s="108">
        <f>Таблица_сводный_рейтинг[[#This Row],[Первая строка массива2]]+18</f>
        <v>1597</v>
      </c>
    </row>
    <row r="86" spans="1:14" x14ac:dyDescent="0.2">
      <c r="A86" s="115">
        <v>85</v>
      </c>
      <c r="B86" s="115">
        <v>82</v>
      </c>
      <c r="C86" s="108" t="s">
        <v>40</v>
      </c>
      <c r="D86" s="109">
        <v>44927</v>
      </c>
      <c r="E86" s="110">
        <v>6</v>
      </c>
      <c r="F86" s="110">
        <v>115</v>
      </c>
      <c r="G86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6</v>
      </c>
      <c r="H86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6" s="108">
        <v>46</v>
      </c>
      <c r="J86" s="108">
        <f>Таблица_сводный_рейтинг[[#This Row],[Первая строка массива]]+43</f>
        <v>89</v>
      </c>
      <c r="K86" s="108">
        <f ca="1">SUM(INDIRECT(Таблица_сводный_рейтинг[[#This Row],[Ссылка для суммирования рейтинга]]))</f>
        <v>218</v>
      </c>
      <c r="L86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данных_основная'!G1598:G1616</v>
      </c>
      <c r="M86" s="110">
        <f>N85+1</f>
        <v>1598</v>
      </c>
      <c r="N86" s="108">
        <f>Таблица_сводный_рейтинг[[#This Row],[Первая строка массива2]]+18</f>
        <v>1616</v>
      </c>
    </row>
    <row r="87" spans="1:14" x14ac:dyDescent="0.2">
      <c r="A87" s="115">
        <v>86</v>
      </c>
      <c r="B87" s="115">
        <v>84</v>
      </c>
      <c r="C87" s="108" t="s">
        <v>41</v>
      </c>
      <c r="D87" s="109">
        <v>44927</v>
      </c>
      <c r="E87" s="110">
        <v>39</v>
      </c>
      <c r="F87" s="110">
        <v>381</v>
      </c>
      <c r="G87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39</v>
      </c>
      <c r="H87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7" s="108">
        <v>46</v>
      </c>
      <c r="J87" s="108">
        <f>Таблица_сводный_рейтинг[[#This Row],[Первая строка массива]]+43</f>
        <v>89</v>
      </c>
      <c r="K87" s="108">
        <f ca="1">SUM(INDIRECT(Таблица_сводный_рейтинг[[#This Row],[Ссылка для суммирования рейтинга]]))</f>
        <v>203</v>
      </c>
      <c r="L87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данных_основная'!G1617:G1635</v>
      </c>
      <c r="M87" s="110">
        <f>N86+1</f>
        <v>1617</v>
      </c>
      <c r="N87" s="108">
        <f>Таблица_сводный_рейтинг[[#This Row],[Первая строка массива2]]+18</f>
        <v>1635</v>
      </c>
    </row>
    <row r="88" spans="1:14" x14ac:dyDescent="0.2">
      <c r="A88" s="115">
        <v>87</v>
      </c>
      <c r="B88" s="115">
        <v>86</v>
      </c>
      <c r="C88" s="108" t="s">
        <v>42</v>
      </c>
      <c r="D88" s="109">
        <v>44927</v>
      </c>
      <c r="E88" s="110">
        <v>17</v>
      </c>
      <c r="F88" s="110">
        <v>203</v>
      </c>
      <c r="G88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17</v>
      </c>
      <c r="H88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8" s="108">
        <v>46</v>
      </c>
      <c r="J88" s="108">
        <f>Таблица_сводный_рейтинг[[#This Row],[Первая строка массива]]+43</f>
        <v>89</v>
      </c>
      <c r="K88" s="108">
        <f ca="1">SUM(INDIRECT(Таблица_сводный_рейтинг[[#This Row],[Ссылка для суммирования рейтинга]]))</f>
        <v>401</v>
      </c>
      <c r="L88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данных_основная'!G1636:G1654</v>
      </c>
      <c r="M88" s="110">
        <f>N87+1</f>
        <v>1636</v>
      </c>
      <c r="N88" s="108">
        <f>Таблица_сводный_рейтинг[[#This Row],[Первая строка массива2]]+18</f>
        <v>1654</v>
      </c>
    </row>
    <row r="89" spans="1:14" x14ac:dyDescent="0.2">
      <c r="A89" s="115">
        <v>88</v>
      </c>
      <c r="B89" s="115">
        <v>88</v>
      </c>
      <c r="C89" s="108" t="s">
        <v>43</v>
      </c>
      <c r="D89" s="109">
        <v>44927</v>
      </c>
      <c r="E89" s="110">
        <v>38</v>
      </c>
      <c r="F89" s="110">
        <v>373</v>
      </c>
      <c r="G89" s="108">
        <f ca="1">_xlfn.RANK.EQ(Таблица_сводный_рейтинг[[#This Row],[Сумма рейтингов]],INDIRECT(Таблица_сводный_рейтинг[[#This Row],[Ссылка для расчета рейтинга]]),1)-SUMPRODUCT((Таблица_сводный_рейтинг[[#This Row],[Сумма рейтингов]]&gt;INDIRECT(Таблица_сводный_рейтинг[[#This Row],[Ссылка для расчета рейтинга]]))*(MATCH(INDIRECT(Таблица_сводный_рейтинг[[#This Row],[Ссылка для расчета рейтинга]]),INDIRECT(Таблица_сводный_рейтинг[[#This Row],[Ссылка для расчета рейтинга]]),)&lt;&gt;ROW(INDIRECT(Таблица_сводный_рейтинг[[#This Row],[Ссылка для расчета рейтинга]]))-(Таблица_сводный_рейтинг[[#This Row],[Первая строка массива]]-1)))</f>
        <v>38</v>
      </c>
      <c r="H89" s="108" t="str">
        <f>CONCATENATE("F$",Таблица_сводный_рейтинг[[#This Row],[Первая строка массива]],":","F$",Таблица_сводный_рейтинг[[#This Row],[Последняя строка массива]])</f>
        <v>F$46:F$89</v>
      </c>
      <c r="I89" s="108">
        <v>46</v>
      </c>
      <c r="J89" s="108">
        <f>Таблица_сводный_рейтинг[[#This Row],[Первая строка массива]]+43</f>
        <v>89</v>
      </c>
      <c r="K89" s="108">
        <f ca="1">SUM(INDIRECT(Таблица_сводный_рейтинг[[#This Row],[Ссылка для суммирования рейтинга]]))</f>
        <v>373</v>
      </c>
      <c r="L89" s="110" t="str">
        <f>CONCATENATE("'База данных_основная'!G",Таблица_сводный_рейтинг[[#This Row],[Первая строка массива2]],":","G",Таблица_сводный_рейтинг[[#This Row],[Последняя строка массива2]])</f>
        <v>'База данных_основная'!G1655:G1673</v>
      </c>
      <c r="M89" s="108">
        <f>N88+1</f>
        <v>1655</v>
      </c>
      <c r="N89" s="108">
        <f>Таблица_сводный_рейтинг[[#This Row],[Первая строка массива2]]+18</f>
        <v>1673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FP573"/>
  <sheetViews>
    <sheetView topLeftCell="A124" zoomScale="85" zoomScaleNormal="85" workbookViewId="0">
      <selection activeCell="A124" sqref="A1:XFD1048576"/>
    </sheetView>
  </sheetViews>
  <sheetFormatPr defaultRowHeight="12.75" x14ac:dyDescent="0.2"/>
  <cols>
    <col min="1" max="1" width="15.7109375" bestFit="1" customWidth="1"/>
    <col min="2" max="2" width="35.140625" customWidth="1"/>
    <col min="3" max="3" width="29.7109375" customWidth="1"/>
    <col min="4" max="7" width="10.28515625" customWidth="1"/>
    <col min="8" max="8" width="32.7109375" customWidth="1"/>
    <col min="9" max="9" width="64.5703125" customWidth="1"/>
    <col min="10" max="10" width="10.140625" customWidth="1"/>
    <col min="11" max="11" width="19.42578125" customWidth="1"/>
    <col min="12" max="12" width="8" customWidth="1"/>
    <col min="13" max="44" width="3.140625" customWidth="1"/>
    <col min="45" max="45" width="15" customWidth="1"/>
    <col min="46" max="46" width="12.140625" customWidth="1"/>
    <col min="47" max="51" width="2.140625" customWidth="1"/>
    <col min="52" max="52" width="3.140625" customWidth="1"/>
    <col min="53" max="53" width="2.140625" customWidth="1"/>
    <col min="54" max="86" width="3.140625" customWidth="1"/>
    <col min="87" max="87" width="15" customWidth="1"/>
    <col min="88" max="88" width="10.28515625" customWidth="1"/>
    <col min="89" max="89" width="68.140625" customWidth="1"/>
    <col min="90" max="90" width="31.7109375" customWidth="1"/>
    <col min="91" max="91" width="10.28515625" customWidth="1"/>
    <col min="92" max="92" width="34.42578125" customWidth="1"/>
    <col min="93" max="93" width="28.28515625" customWidth="1"/>
    <col min="94" max="94" width="10.28515625" customWidth="1"/>
    <col min="95" max="95" width="31" customWidth="1"/>
    <col min="96" max="96" width="12.140625" customWidth="1"/>
    <col min="97" max="102" width="6.140625" customWidth="1"/>
    <col min="103" max="103" width="5.140625" customWidth="1"/>
    <col min="104" max="104" width="6.140625" customWidth="1"/>
    <col min="105" max="105" width="5.140625" customWidth="1"/>
    <col min="106" max="106" width="6.140625" customWidth="1"/>
    <col min="107" max="107" width="5.140625" customWidth="1"/>
    <col min="108" max="108" width="3.140625" customWidth="1"/>
    <col min="109" max="110" width="5.140625" customWidth="1"/>
    <col min="111" max="112" width="6.140625" customWidth="1"/>
    <col min="113" max="114" width="5.140625" customWidth="1"/>
    <col min="115" max="115" width="6.140625" customWidth="1"/>
    <col min="116" max="116" width="5.140625" customWidth="1"/>
    <col min="117" max="117" width="3.140625" customWidth="1"/>
    <col min="118" max="122" width="5.140625" customWidth="1"/>
    <col min="123" max="123" width="6.140625" customWidth="1"/>
    <col min="124" max="124" width="5.140625" customWidth="1"/>
    <col min="125" max="125" width="3.140625" customWidth="1"/>
    <col min="126" max="127" width="6.140625" customWidth="1"/>
    <col min="128" max="131" width="5.140625" customWidth="1"/>
    <col min="132" max="132" width="6.140625" customWidth="1"/>
    <col min="133" max="133" width="3.140625" customWidth="1"/>
    <col min="134" max="135" width="5.140625" customWidth="1"/>
    <col min="136" max="136" width="6.140625" customWidth="1"/>
    <col min="137" max="138" width="5.140625" customWidth="1"/>
    <col min="139" max="140" width="6.140625" customWidth="1"/>
    <col min="141" max="141" width="5.140625" customWidth="1"/>
    <col min="142" max="142" width="6.140625" customWidth="1"/>
    <col min="143" max="143" width="5.140625" customWidth="1"/>
    <col min="144" max="144" width="3.140625" customWidth="1"/>
    <col min="145" max="145" width="5.140625" customWidth="1"/>
    <col min="146" max="146" width="6.140625" customWidth="1"/>
    <col min="147" max="147" width="5.140625" customWidth="1"/>
    <col min="148" max="149" width="6.140625" customWidth="1"/>
    <col min="150" max="150" width="5.140625" customWidth="1"/>
    <col min="151" max="151" width="6.140625" customWidth="1"/>
    <col min="152" max="152" width="5.140625" customWidth="1"/>
    <col min="153" max="153" width="6.140625" customWidth="1"/>
    <col min="154" max="155" width="5.140625" customWidth="1"/>
    <col min="156" max="156" width="3.140625" customWidth="1"/>
    <col min="157" max="158" width="6.140625" customWidth="1"/>
    <col min="159" max="159" width="5.140625" customWidth="1"/>
    <col min="160" max="161" width="6.140625" customWidth="1"/>
    <col min="162" max="163" width="5.140625" customWidth="1"/>
    <col min="164" max="164" width="6.140625" customWidth="1"/>
    <col min="165" max="165" width="3.140625" customWidth="1"/>
    <col min="166" max="167" width="6.140625" customWidth="1"/>
    <col min="168" max="168" width="5.140625" customWidth="1"/>
    <col min="169" max="169" width="6.140625" customWidth="1"/>
    <col min="170" max="171" width="5.140625" customWidth="1"/>
    <col min="172" max="172" width="3.140625" customWidth="1"/>
    <col min="173" max="173" width="6.140625" customWidth="1"/>
    <col min="174" max="174" width="5.140625" customWidth="1"/>
    <col min="175" max="175" width="6.140625" customWidth="1"/>
    <col min="176" max="178" width="5.140625" customWidth="1"/>
    <col min="179" max="181" width="6.140625" customWidth="1"/>
    <col min="182" max="182" width="3.140625" customWidth="1"/>
    <col min="183" max="183" width="6.140625" customWidth="1"/>
    <col min="184" max="184" width="5.140625" customWidth="1"/>
    <col min="185" max="188" width="6.140625" customWidth="1"/>
    <col min="189" max="189" width="3.140625" customWidth="1"/>
    <col min="190" max="192" width="6.140625" customWidth="1"/>
    <col min="193" max="193" width="5.140625" customWidth="1"/>
    <col min="194" max="194" width="3.140625" customWidth="1"/>
    <col min="195" max="195" width="6.140625" customWidth="1"/>
    <col min="196" max="196" width="5.140625" customWidth="1"/>
    <col min="197" max="199" width="6.140625" customWidth="1"/>
    <col min="200" max="200" width="3.140625" customWidth="1"/>
    <col min="201" max="202" width="6.140625" customWidth="1"/>
    <col min="203" max="203" width="5.140625" customWidth="1"/>
    <col min="204" max="204" width="6.140625" customWidth="1"/>
    <col min="205" max="205" width="3.140625" customWidth="1"/>
    <col min="206" max="208" width="6.140625" customWidth="1"/>
    <col min="209" max="209" width="5.140625" customWidth="1"/>
    <col min="210" max="210" width="6.140625" customWidth="1"/>
    <col min="211" max="211" width="3.140625" customWidth="1"/>
    <col min="212" max="218" width="6.140625" customWidth="1"/>
    <col min="219" max="219" width="3.140625" customWidth="1"/>
    <col min="220" max="220" width="5.140625" customWidth="1"/>
    <col min="221" max="221" width="3.140625" customWidth="1"/>
    <col min="222" max="227" width="6.140625" customWidth="1"/>
    <col min="228" max="228" width="3.140625" customWidth="1"/>
    <col min="229" max="230" width="6.140625" customWidth="1"/>
    <col min="231" max="231" width="3.140625" customWidth="1"/>
    <col min="232" max="234" width="6.140625" customWidth="1"/>
    <col min="235" max="235" width="3.140625" customWidth="1"/>
    <col min="236" max="236" width="5.140625" customWidth="1"/>
    <col min="237" max="245" width="6.140625" customWidth="1"/>
    <col min="246" max="246" width="3.140625" customWidth="1"/>
    <col min="247" max="248" width="6.140625" customWidth="1"/>
    <col min="249" max="249" width="5.140625" customWidth="1"/>
    <col min="250" max="250" width="6.140625" customWidth="1"/>
    <col min="251" max="251" width="5.140625" customWidth="1"/>
    <col min="252" max="254" width="6.140625" customWidth="1"/>
    <col min="255" max="255" width="3.140625" customWidth="1"/>
    <col min="256" max="260" width="6.140625" customWidth="1"/>
    <col min="261" max="261" width="3.140625" customWidth="1"/>
    <col min="262" max="268" width="6.140625" customWidth="1"/>
    <col min="269" max="269" width="3.140625" customWidth="1"/>
    <col min="270" max="270" width="5.140625" customWidth="1"/>
    <col min="271" max="277" width="6.140625" customWidth="1"/>
    <col min="278" max="278" width="3.140625" customWidth="1"/>
    <col min="279" max="279" width="6.140625" customWidth="1"/>
    <col min="280" max="280" width="5.140625" customWidth="1"/>
    <col min="281" max="282" width="6.140625" customWidth="1"/>
    <col min="283" max="283" width="3.140625" customWidth="1"/>
    <col min="284" max="284" width="5.140625" customWidth="1"/>
    <col min="285" max="288" width="6.140625" customWidth="1"/>
    <col min="289" max="289" width="3.140625" customWidth="1"/>
    <col min="290" max="293" width="6.140625" customWidth="1"/>
    <col min="294" max="294" width="3.140625" customWidth="1"/>
    <col min="295" max="299" width="6.140625" customWidth="1"/>
    <col min="300" max="300" width="3.140625" customWidth="1"/>
    <col min="301" max="304" width="6.140625" customWidth="1"/>
    <col min="305" max="305" width="3.140625" customWidth="1"/>
    <col min="306" max="306" width="5.140625" customWidth="1"/>
    <col min="307" max="311" width="6.140625" customWidth="1"/>
    <col min="312" max="312" width="3.140625" customWidth="1"/>
    <col min="313" max="316" width="6.140625" customWidth="1"/>
    <col min="317" max="317" width="3.140625" customWidth="1"/>
    <col min="318" max="319" width="6.140625" customWidth="1"/>
    <col min="320" max="320" width="3.140625" customWidth="1"/>
    <col min="321" max="321" width="5.140625" customWidth="1"/>
    <col min="322" max="324" width="6.140625" customWidth="1"/>
    <col min="325" max="325" width="3.140625" customWidth="1"/>
    <col min="326" max="326" width="6.140625" customWidth="1"/>
    <col min="327" max="327" width="5.140625" customWidth="1"/>
    <col min="328" max="328" width="6.140625" customWidth="1"/>
    <col min="329" max="329" width="5.140625" customWidth="1"/>
    <col min="330" max="331" width="6.140625" customWidth="1"/>
    <col min="332" max="332" width="3.140625" customWidth="1"/>
    <col min="333" max="334" width="6.140625" customWidth="1"/>
    <col min="335" max="335" width="5.140625" customWidth="1"/>
    <col min="336" max="336" width="6.140625" customWidth="1"/>
    <col min="337" max="337" width="5.140625" customWidth="1"/>
    <col min="338" max="338" width="6.140625" customWidth="1"/>
    <col min="339" max="339" width="5.140625" customWidth="1"/>
    <col min="340" max="340" width="6.140625" customWidth="1"/>
    <col min="341" max="341" width="3.140625" customWidth="1"/>
    <col min="342" max="344" width="6.140625" customWidth="1"/>
    <col min="345" max="345" width="5.140625" customWidth="1"/>
    <col min="346" max="348" width="6.140625" customWidth="1"/>
    <col min="349" max="349" width="3.140625" customWidth="1"/>
    <col min="350" max="351" width="6.140625" customWidth="1"/>
    <col min="352" max="352" width="3.140625" customWidth="1"/>
    <col min="353" max="353" width="6.140625" customWidth="1"/>
    <col min="354" max="354" width="5.140625" customWidth="1"/>
    <col min="355" max="355" width="3.140625" customWidth="1"/>
    <col min="356" max="359" width="6.140625" customWidth="1"/>
    <col min="360" max="360" width="3.140625" customWidth="1"/>
    <col min="361" max="364" width="6.140625" customWidth="1"/>
    <col min="365" max="365" width="5.140625" customWidth="1"/>
    <col min="366" max="366" width="3.140625" customWidth="1"/>
    <col min="367" max="369" width="6.140625" customWidth="1"/>
    <col min="370" max="370" width="3.140625" customWidth="1"/>
    <col min="371" max="376" width="6.140625" customWidth="1"/>
    <col min="377" max="377" width="3.140625" customWidth="1"/>
    <col min="378" max="379" width="6.140625" customWidth="1"/>
    <col min="380" max="380" width="5.140625" customWidth="1"/>
    <col min="381" max="381" width="6.140625" customWidth="1"/>
    <col min="382" max="382" width="3.140625" customWidth="1"/>
    <col min="383" max="385" width="6.140625" customWidth="1"/>
    <col min="386" max="386" width="5.140625" customWidth="1"/>
    <col min="387" max="387" width="6.140625" customWidth="1"/>
    <col min="388" max="388" width="3.140625" customWidth="1"/>
    <col min="389" max="391" width="6.140625" customWidth="1"/>
    <col min="392" max="392" width="5.140625" customWidth="1"/>
    <col min="393" max="395" width="6.140625" customWidth="1"/>
    <col min="396" max="396" width="3.140625" customWidth="1"/>
    <col min="397" max="399" width="6.140625" customWidth="1"/>
    <col min="400" max="400" width="3.140625" customWidth="1"/>
    <col min="401" max="403" width="6.140625" customWidth="1"/>
    <col min="404" max="404" width="5.140625" customWidth="1"/>
    <col min="405" max="405" width="6.140625" customWidth="1"/>
    <col min="406" max="406" width="5.140625" customWidth="1"/>
    <col min="407" max="407" width="3.140625" customWidth="1"/>
    <col min="408" max="409" width="6.140625" customWidth="1"/>
    <col min="410" max="410" width="3.140625" customWidth="1"/>
    <col min="411" max="413" width="6.140625" customWidth="1"/>
    <col min="414" max="414" width="3.140625" customWidth="1"/>
    <col min="415" max="417" width="5.140625" customWidth="1"/>
    <col min="418" max="418" width="3.140625" customWidth="1"/>
    <col min="419" max="424" width="6.140625" customWidth="1"/>
    <col min="425" max="425" width="3.140625" customWidth="1"/>
    <col min="426" max="426" width="6.140625" customWidth="1"/>
    <col min="427" max="427" width="5.140625" customWidth="1"/>
    <col min="428" max="428" width="6.140625" customWidth="1"/>
    <col min="429" max="429" width="3.140625" customWidth="1"/>
    <col min="430" max="436" width="6.140625" customWidth="1"/>
    <col min="437" max="437" width="3.140625" customWidth="1"/>
    <col min="438" max="440" width="6.140625" customWidth="1"/>
    <col min="441" max="441" width="3.140625" customWidth="1"/>
    <col min="442" max="443" width="6.140625" customWidth="1"/>
    <col min="444" max="444" width="3.140625" customWidth="1"/>
    <col min="445" max="446" width="6.140625" customWidth="1"/>
    <col min="447" max="447" width="5.140625" customWidth="1"/>
    <col min="448" max="448" width="6.140625" customWidth="1"/>
    <col min="449" max="449" width="3.140625" customWidth="1"/>
    <col min="450" max="451" width="6.140625" customWidth="1"/>
    <col min="452" max="452" width="5.140625" customWidth="1"/>
    <col min="453" max="454" width="6.140625" customWidth="1"/>
    <col min="455" max="455" width="3.140625" customWidth="1"/>
    <col min="456" max="459" width="6.140625" customWidth="1"/>
    <col min="460" max="460" width="3.140625" customWidth="1"/>
    <col min="461" max="461" width="6.140625" customWidth="1"/>
    <col min="462" max="462" width="5.140625" customWidth="1"/>
    <col min="463" max="464" width="6.140625" customWidth="1"/>
    <col min="465" max="465" width="3.140625" customWidth="1"/>
    <col min="466" max="469" width="6.140625" customWidth="1"/>
    <col min="470" max="470" width="3.140625" customWidth="1"/>
    <col min="471" max="472" width="6.140625" customWidth="1"/>
    <col min="473" max="473" width="3.140625" customWidth="1"/>
    <col min="474" max="478" width="6.140625" customWidth="1"/>
    <col min="479" max="479" width="3.140625" customWidth="1"/>
    <col min="480" max="484" width="6.140625" customWidth="1"/>
    <col min="485" max="485" width="5.140625" customWidth="1"/>
    <col min="486" max="486" width="3.140625" customWidth="1"/>
    <col min="487" max="490" width="6.140625" customWidth="1"/>
    <col min="491" max="491" width="3.140625" customWidth="1"/>
    <col min="492" max="497" width="6.140625" customWidth="1"/>
    <col min="498" max="498" width="3.140625" customWidth="1"/>
    <col min="499" max="499" width="5.140625" customWidth="1"/>
    <col min="500" max="501" width="6.140625" customWidth="1"/>
    <col min="502" max="502" width="5.140625" customWidth="1"/>
    <col min="503" max="503" width="3.140625" customWidth="1"/>
    <col min="504" max="504" width="6.140625" customWidth="1"/>
    <col min="505" max="505" width="5.140625" customWidth="1"/>
    <col min="506" max="506" width="6.140625" customWidth="1"/>
    <col min="507" max="507" width="5.140625" customWidth="1"/>
    <col min="508" max="508" width="3.140625" customWidth="1"/>
    <col min="509" max="514" width="6.140625" customWidth="1"/>
    <col min="515" max="515" width="3.140625" customWidth="1"/>
    <col min="516" max="520" width="6.140625" customWidth="1"/>
    <col min="521" max="521" width="3.140625" customWidth="1"/>
    <col min="522" max="524" width="6.140625" customWidth="1"/>
    <col min="525" max="525" width="3.140625" customWidth="1"/>
    <col min="526" max="526" width="5.140625" customWidth="1"/>
    <col min="527" max="527" width="6.140625" customWidth="1"/>
    <col min="528" max="528" width="3.140625" customWidth="1"/>
    <col min="529" max="534" width="6.140625" customWidth="1"/>
    <col min="535" max="535" width="3.140625" customWidth="1"/>
    <col min="536" max="539" width="6.140625" customWidth="1"/>
    <col min="540" max="540" width="3.140625" customWidth="1"/>
    <col min="541" max="548" width="6.140625" customWidth="1"/>
    <col min="549" max="549" width="3.140625" customWidth="1"/>
    <col min="550" max="551" width="6.140625" customWidth="1"/>
    <col min="552" max="552" width="3.140625" customWidth="1"/>
    <col min="553" max="559" width="6.140625" customWidth="1"/>
    <col min="560" max="560" width="3.140625" customWidth="1"/>
    <col min="561" max="564" width="6.140625" customWidth="1"/>
    <col min="565" max="565" width="3.140625" customWidth="1"/>
    <col min="566" max="567" width="6.140625" customWidth="1"/>
    <col min="568" max="568" width="5.140625" customWidth="1"/>
    <col min="569" max="569" width="6.140625" customWidth="1"/>
    <col min="570" max="570" width="3.140625" customWidth="1"/>
    <col min="571" max="572" width="5.140625" customWidth="1"/>
    <col min="573" max="573" width="6.140625" customWidth="1"/>
    <col min="574" max="574" width="3.140625" customWidth="1"/>
    <col min="575" max="578" width="6.140625" customWidth="1"/>
    <col min="579" max="579" width="5.140625" customWidth="1"/>
    <col min="580" max="580" width="3.140625" customWidth="1"/>
    <col min="581" max="585" width="6.140625" customWidth="1"/>
    <col min="586" max="586" width="3.140625" customWidth="1"/>
    <col min="587" max="589" width="6.140625" customWidth="1"/>
    <col min="590" max="590" width="5.140625" customWidth="1"/>
    <col min="591" max="593" width="6.140625" customWidth="1"/>
    <col min="594" max="594" width="3.140625" customWidth="1"/>
    <col min="595" max="595" width="6.140625" customWidth="1"/>
    <col min="596" max="596" width="5.140625" customWidth="1"/>
    <col min="597" max="598" width="6.140625" customWidth="1"/>
    <col min="599" max="599" width="3.140625" customWidth="1"/>
    <col min="600" max="602" width="6.140625" customWidth="1"/>
    <col min="603" max="603" width="3.140625" customWidth="1"/>
    <col min="604" max="605" width="6.140625" customWidth="1"/>
    <col min="606" max="606" width="3.140625" customWidth="1"/>
    <col min="607" max="611" width="6.140625" customWidth="1"/>
    <col min="612" max="612" width="3.140625" customWidth="1"/>
    <col min="613" max="615" width="6.140625" customWidth="1"/>
    <col min="616" max="616" width="3.140625" customWidth="1"/>
    <col min="617" max="619" width="6.140625" customWidth="1"/>
    <col min="620" max="933" width="4.140625" customWidth="1"/>
    <col min="934" max="1467" width="5.140625" customWidth="1"/>
    <col min="1468" max="1501" width="6.140625" customWidth="1"/>
    <col min="1502" max="1523" width="7.140625" customWidth="1"/>
    <col min="1524" max="1524" width="12.140625" bestFit="1" customWidth="1"/>
  </cols>
  <sheetData>
    <row r="1" spans="2:8" x14ac:dyDescent="0.2">
      <c r="B1" s="34" t="s">
        <v>72</v>
      </c>
    </row>
    <row r="2" spans="2:8" x14ac:dyDescent="0.2">
      <c r="B2" s="31" t="s">
        <v>65</v>
      </c>
      <c r="C2" t="s">
        <v>155</v>
      </c>
    </row>
    <row r="4" spans="2:8" x14ac:dyDescent="0.2">
      <c r="C4" s="31" t="s">
        <v>70</v>
      </c>
    </row>
    <row r="5" spans="2:8" x14ac:dyDescent="0.2">
      <c r="C5" t="s">
        <v>52</v>
      </c>
      <c r="E5" t="s">
        <v>99</v>
      </c>
      <c r="G5" t="s">
        <v>105</v>
      </c>
    </row>
    <row r="6" spans="2:8" x14ac:dyDescent="0.2">
      <c r="B6" s="31" t="s">
        <v>68</v>
      </c>
      <c r="C6" s="65">
        <v>44562</v>
      </c>
      <c r="D6" s="65">
        <v>44927</v>
      </c>
      <c r="E6" s="65">
        <v>44562</v>
      </c>
      <c r="F6" s="65">
        <v>44927</v>
      </c>
      <c r="G6" s="65">
        <v>44562</v>
      </c>
      <c r="H6" s="65">
        <v>44927</v>
      </c>
    </row>
    <row r="7" spans="2:8" x14ac:dyDescent="0.2">
      <c r="B7" s="32" t="s">
        <v>7</v>
      </c>
      <c r="C7" s="30">
        <v>24.3</v>
      </c>
      <c r="D7" s="30">
        <v>24</v>
      </c>
      <c r="E7" s="30">
        <v>11</v>
      </c>
      <c r="F7" s="30">
        <v>11</v>
      </c>
      <c r="G7" s="30">
        <v>235.1</v>
      </c>
      <c r="H7" s="30">
        <v>209.5</v>
      </c>
    </row>
    <row r="8" spans="2:8" x14ac:dyDescent="0.2">
      <c r="B8" s="32" t="s">
        <v>8</v>
      </c>
      <c r="C8" s="30">
        <v>24.3</v>
      </c>
      <c r="D8" s="30">
        <v>24</v>
      </c>
      <c r="E8" s="30">
        <v>11</v>
      </c>
      <c r="F8" s="30">
        <v>11</v>
      </c>
      <c r="G8" s="30">
        <v>235.1</v>
      </c>
      <c r="H8" s="30">
        <v>209.5</v>
      </c>
    </row>
    <row r="9" spans="2:8" x14ac:dyDescent="0.2">
      <c r="B9" s="32" t="s">
        <v>9</v>
      </c>
      <c r="C9" s="30">
        <v>24.3</v>
      </c>
      <c r="D9" s="30">
        <v>24</v>
      </c>
      <c r="E9" s="30">
        <v>13</v>
      </c>
      <c r="F9" s="30">
        <v>13</v>
      </c>
      <c r="G9" s="30">
        <v>235.1</v>
      </c>
      <c r="H9" s="30">
        <v>209.5</v>
      </c>
    </row>
    <row r="10" spans="2:8" x14ac:dyDescent="0.2">
      <c r="B10" s="32" t="s">
        <v>10</v>
      </c>
      <c r="C10" s="30">
        <v>24.3</v>
      </c>
      <c r="D10" s="30">
        <v>24</v>
      </c>
      <c r="E10" s="30">
        <v>23</v>
      </c>
      <c r="F10" s="30">
        <v>23</v>
      </c>
      <c r="G10" s="30">
        <v>235.1</v>
      </c>
      <c r="H10" s="30">
        <v>209.5</v>
      </c>
    </row>
    <row r="11" spans="2:8" x14ac:dyDescent="0.2">
      <c r="B11" s="32" t="s">
        <v>11</v>
      </c>
      <c r="C11" s="30">
        <v>24.3</v>
      </c>
      <c r="D11" s="30">
        <v>24</v>
      </c>
      <c r="E11" s="30">
        <v>10</v>
      </c>
      <c r="F11" s="30">
        <v>10</v>
      </c>
      <c r="G11" s="30">
        <v>235.1</v>
      </c>
      <c r="H11" s="30">
        <v>209.5</v>
      </c>
    </row>
    <row r="12" spans="2:8" x14ac:dyDescent="0.2">
      <c r="B12" s="32" t="s">
        <v>12</v>
      </c>
      <c r="C12" s="30">
        <v>24.3</v>
      </c>
      <c r="D12" s="30">
        <v>24</v>
      </c>
      <c r="E12" s="30">
        <v>17</v>
      </c>
      <c r="F12" s="30">
        <v>17</v>
      </c>
      <c r="G12" s="30">
        <v>235.1</v>
      </c>
      <c r="H12" s="30">
        <v>209.5</v>
      </c>
    </row>
    <row r="13" spans="2:8" x14ac:dyDescent="0.2">
      <c r="B13" s="32" t="s">
        <v>2</v>
      </c>
      <c r="C13" s="30">
        <v>24.3</v>
      </c>
      <c r="D13" s="30">
        <v>24</v>
      </c>
      <c r="E13" s="30">
        <v>33</v>
      </c>
      <c r="F13" s="30">
        <v>33</v>
      </c>
      <c r="G13" s="30">
        <v>235.1</v>
      </c>
      <c r="H13" s="30">
        <v>209.5</v>
      </c>
    </row>
    <row r="14" spans="2:8" x14ac:dyDescent="0.2">
      <c r="B14" s="32" t="s">
        <v>4</v>
      </c>
      <c r="C14" s="30">
        <v>24.3</v>
      </c>
      <c r="D14" s="30">
        <v>24</v>
      </c>
      <c r="E14" s="30">
        <v>11</v>
      </c>
      <c r="F14" s="30">
        <v>11</v>
      </c>
      <c r="G14" s="30">
        <v>235.1</v>
      </c>
      <c r="H14" s="30">
        <v>209.5</v>
      </c>
    </row>
    <row r="15" spans="2:8" x14ac:dyDescent="0.2">
      <c r="B15" s="32" t="s">
        <v>0</v>
      </c>
      <c r="C15" s="30">
        <v>24.3</v>
      </c>
      <c r="D15" s="30">
        <v>24</v>
      </c>
      <c r="E15" s="30">
        <v>231</v>
      </c>
      <c r="F15" s="30">
        <v>217</v>
      </c>
      <c r="G15" s="30">
        <v>235.1</v>
      </c>
      <c r="H15" s="30">
        <v>209.5</v>
      </c>
    </row>
    <row r="16" spans="2:8" x14ac:dyDescent="0.2">
      <c r="B16" s="32" t="s">
        <v>5</v>
      </c>
      <c r="C16" s="30">
        <v>24.3</v>
      </c>
      <c r="D16" s="30">
        <v>24</v>
      </c>
      <c r="E16" s="30">
        <v>62</v>
      </c>
      <c r="F16" s="30">
        <v>62</v>
      </c>
      <c r="G16" s="30">
        <v>235.1</v>
      </c>
      <c r="H16" s="30">
        <v>209.5</v>
      </c>
    </row>
    <row r="17" spans="2:8" x14ac:dyDescent="0.2">
      <c r="B17" s="32" t="s">
        <v>1</v>
      </c>
      <c r="C17" s="30">
        <v>24.3</v>
      </c>
      <c r="D17" s="30">
        <v>24</v>
      </c>
      <c r="E17" s="30">
        <v>29</v>
      </c>
      <c r="F17" s="30">
        <v>29</v>
      </c>
      <c r="G17" s="30">
        <v>235.1</v>
      </c>
      <c r="H17" s="30">
        <v>209.5</v>
      </c>
    </row>
    <row r="18" spans="2:8" x14ac:dyDescent="0.2">
      <c r="B18" s="32" t="s">
        <v>3</v>
      </c>
      <c r="C18" s="30">
        <v>24.3</v>
      </c>
      <c r="D18" s="30">
        <v>24</v>
      </c>
      <c r="E18" s="30">
        <v>18</v>
      </c>
      <c r="F18" s="30">
        <v>18</v>
      </c>
      <c r="G18" s="30">
        <v>235.1</v>
      </c>
      <c r="H18" s="30">
        <v>209.5</v>
      </c>
    </row>
    <row r="19" spans="2:8" x14ac:dyDescent="0.2">
      <c r="B19" s="32" t="s">
        <v>6</v>
      </c>
      <c r="C19" s="30">
        <v>24.3</v>
      </c>
      <c r="D19" s="30">
        <v>24</v>
      </c>
      <c r="E19" s="30">
        <v>31</v>
      </c>
      <c r="F19" s="30">
        <v>30</v>
      </c>
      <c r="G19" s="30">
        <v>235.1</v>
      </c>
      <c r="H19" s="30">
        <v>209.5</v>
      </c>
    </row>
    <row r="20" spans="2:8" x14ac:dyDescent="0.2">
      <c r="B20" s="32" t="s">
        <v>13</v>
      </c>
      <c r="C20" s="30">
        <v>24.3</v>
      </c>
      <c r="D20" s="30">
        <v>24</v>
      </c>
      <c r="E20" s="30">
        <v>26</v>
      </c>
      <c r="F20" s="30">
        <v>26</v>
      </c>
      <c r="G20" s="30">
        <v>235.1</v>
      </c>
      <c r="H20" s="30">
        <v>209.5</v>
      </c>
    </row>
    <row r="21" spans="2:8" x14ac:dyDescent="0.2">
      <c r="B21" s="32" t="s">
        <v>14</v>
      </c>
      <c r="C21" s="30">
        <v>24.3</v>
      </c>
      <c r="D21" s="30">
        <v>24</v>
      </c>
      <c r="E21" s="30">
        <v>17</v>
      </c>
      <c r="F21" s="30">
        <v>17</v>
      </c>
      <c r="G21" s="30">
        <v>235.1</v>
      </c>
      <c r="H21" s="30">
        <v>209.5</v>
      </c>
    </row>
    <row r="22" spans="2:8" x14ac:dyDescent="0.2">
      <c r="B22" s="32" t="s">
        <v>15</v>
      </c>
      <c r="C22" s="30">
        <v>24.3</v>
      </c>
      <c r="D22" s="30">
        <v>24</v>
      </c>
      <c r="E22" s="30">
        <v>28</v>
      </c>
      <c r="F22" s="30">
        <v>28</v>
      </c>
      <c r="G22" s="30">
        <v>235.1</v>
      </c>
      <c r="H22" s="30">
        <v>209.5</v>
      </c>
    </row>
    <row r="23" spans="2:8" x14ac:dyDescent="0.2">
      <c r="B23" s="32" t="s">
        <v>16</v>
      </c>
      <c r="C23" s="30">
        <v>24.3</v>
      </c>
      <c r="D23" s="30">
        <v>24</v>
      </c>
      <c r="E23" s="30">
        <v>21</v>
      </c>
      <c r="F23" s="30">
        <v>21</v>
      </c>
      <c r="G23" s="30">
        <v>235.1</v>
      </c>
      <c r="H23" s="30">
        <v>209.5</v>
      </c>
    </row>
    <row r="24" spans="2:8" x14ac:dyDescent="0.2">
      <c r="B24" s="32" t="s">
        <v>17</v>
      </c>
      <c r="C24" s="30">
        <v>24.3</v>
      </c>
      <c r="D24" s="30">
        <v>24</v>
      </c>
      <c r="E24" s="30">
        <v>14</v>
      </c>
      <c r="F24" s="30">
        <v>14</v>
      </c>
      <c r="G24" s="30">
        <v>235.1</v>
      </c>
      <c r="H24" s="30">
        <v>209.5</v>
      </c>
    </row>
    <row r="25" spans="2:8" x14ac:dyDescent="0.2">
      <c r="B25" s="32" t="s">
        <v>18</v>
      </c>
      <c r="C25" s="30">
        <v>24.3</v>
      </c>
      <c r="D25" s="30">
        <v>24</v>
      </c>
      <c r="E25" s="30">
        <v>18</v>
      </c>
      <c r="F25" s="30">
        <v>18</v>
      </c>
      <c r="G25" s="30">
        <v>235.1</v>
      </c>
      <c r="H25" s="30">
        <v>209.5</v>
      </c>
    </row>
    <row r="26" spans="2:8" x14ac:dyDescent="0.2">
      <c r="B26" s="32" t="s">
        <v>19</v>
      </c>
      <c r="C26" s="30">
        <v>24.3</v>
      </c>
      <c r="D26" s="30">
        <v>24</v>
      </c>
      <c r="E26" s="30">
        <v>12</v>
      </c>
      <c r="F26" s="30">
        <v>12</v>
      </c>
      <c r="G26" s="30">
        <v>235.1</v>
      </c>
      <c r="H26" s="30">
        <v>209.5</v>
      </c>
    </row>
    <row r="27" spans="2:8" x14ac:dyDescent="0.2">
      <c r="B27" s="32" t="s">
        <v>20</v>
      </c>
      <c r="C27" s="30">
        <v>24.3</v>
      </c>
      <c r="D27" s="30">
        <v>24</v>
      </c>
      <c r="E27" s="30">
        <v>20</v>
      </c>
      <c r="F27" s="30">
        <v>20</v>
      </c>
      <c r="G27" s="30">
        <v>235.1</v>
      </c>
      <c r="H27" s="30">
        <v>209.5</v>
      </c>
    </row>
    <row r="28" spans="2:8" x14ac:dyDescent="0.2">
      <c r="B28" s="32" t="s">
        <v>21</v>
      </c>
      <c r="C28" s="30">
        <v>24.3</v>
      </c>
      <c r="D28" s="30">
        <v>24</v>
      </c>
      <c r="E28" s="30">
        <v>11</v>
      </c>
      <c r="F28" s="30">
        <v>11</v>
      </c>
      <c r="G28" s="30">
        <v>235.1</v>
      </c>
      <c r="H28" s="30">
        <v>209.5</v>
      </c>
    </row>
    <row r="29" spans="2:8" x14ac:dyDescent="0.2">
      <c r="B29" s="32" t="s">
        <v>22</v>
      </c>
      <c r="C29" s="30">
        <v>24.3</v>
      </c>
      <c r="D29" s="30">
        <v>24</v>
      </c>
      <c r="E29" s="30">
        <v>23</v>
      </c>
      <c r="F29" s="30">
        <v>23</v>
      </c>
      <c r="G29" s="30">
        <v>235.1</v>
      </c>
      <c r="H29" s="30">
        <v>209.5</v>
      </c>
    </row>
    <row r="30" spans="2:8" x14ac:dyDescent="0.2">
      <c r="B30" s="32" t="s">
        <v>23</v>
      </c>
      <c r="C30" s="30">
        <v>24.3</v>
      </c>
      <c r="D30" s="30">
        <v>24</v>
      </c>
      <c r="E30" s="30">
        <v>19</v>
      </c>
      <c r="F30" s="30">
        <v>19</v>
      </c>
      <c r="G30" s="30">
        <v>235.1</v>
      </c>
      <c r="H30" s="30">
        <v>209.5</v>
      </c>
    </row>
    <row r="31" spans="2:8" x14ac:dyDescent="0.2">
      <c r="B31" s="32" t="s">
        <v>24</v>
      </c>
      <c r="C31" s="30">
        <v>24.3</v>
      </c>
      <c r="D31" s="30">
        <v>24</v>
      </c>
      <c r="E31" s="30">
        <v>14</v>
      </c>
      <c r="F31" s="30">
        <v>14</v>
      </c>
      <c r="G31" s="30">
        <v>235.1</v>
      </c>
      <c r="H31" s="30">
        <v>209.5</v>
      </c>
    </row>
    <row r="32" spans="2:8" x14ac:dyDescent="0.2">
      <c r="B32" s="32" t="s">
        <v>25</v>
      </c>
      <c r="C32" s="30">
        <v>24.3</v>
      </c>
      <c r="D32" s="30">
        <v>24</v>
      </c>
      <c r="E32" s="30">
        <v>22</v>
      </c>
      <c r="F32" s="30">
        <v>22</v>
      </c>
      <c r="G32" s="30">
        <v>235.1</v>
      </c>
      <c r="H32" s="30">
        <v>209.5</v>
      </c>
    </row>
    <row r="33" spans="2:8" x14ac:dyDescent="0.2">
      <c r="B33" s="32" t="s">
        <v>26</v>
      </c>
      <c r="C33" s="30">
        <v>24.3</v>
      </c>
      <c r="D33" s="30">
        <v>24</v>
      </c>
      <c r="E33" s="30">
        <v>17</v>
      </c>
      <c r="F33" s="30">
        <v>17</v>
      </c>
      <c r="G33" s="30">
        <v>235.1</v>
      </c>
      <c r="H33" s="30">
        <v>209.5</v>
      </c>
    </row>
    <row r="34" spans="2:8" x14ac:dyDescent="0.2">
      <c r="B34" s="32" t="s">
        <v>27</v>
      </c>
      <c r="C34" s="30">
        <v>24.3</v>
      </c>
      <c r="D34" s="30">
        <v>24</v>
      </c>
      <c r="E34" s="30">
        <v>23</v>
      </c>
      <c r="F34" s="30">
        <v>23</v>
      </c>
      <c r="G34" s="30">
        <v>235.1</v>
      </c>
      <c r="H34" s="30">
        <v>209.5</v>
      </c>
    </row>
    <row r="35" spans="2:8" x14ac:dyDescent="0.2">
      <c r="B35" s="32" t="s">
        <v>28</v>
      </c>
      <c r="C35" s="30">
        <v>24.3</v>
      </c>
      <c r="D35" s="30">
        <v>24</v>
      </c>
      <c r="E35" s="30">
        <v>18</v>
      </c>
      <c r="F35" s="30">
        <v>18</v>
      </c>
      <c r="G35" s="30">
        <v>235.1</v>
      </c>
      <c r="H35" s="30">
        <v>209.5</v>
      </c>
    </row>
    <row r="36" spans="2:8" x14ac:dyDescent="0.2">
      <c r="B36" s="32" t="s">
        <v>29</v>
      </c>
      <c r="C36" s="30">
        <v>24.3</v>
      </c>
      <c r="D36" s="30">
        <v>24</v>
      </c>
      <c r="E36" s="30">
        <v>14</v>
      </c>
      <c r="F36" s="30">
        <v>14</v>
      </c>
      <c r="G36" s="30">
        <v>235.1</v>
      </c>
      <c r="H36" s="30">
        <v>209.5</v>
      </c>
    </row>
    <row r="37" spans="2:8" x14ac:dyDescent="0.2">
      <c r="B37" s="32" t="s">
        <v>30</v>
      </c>
      <c r="C37" s="30">
        <v>24.3</v>
      </c>
      <c r="D37" s="30">
        <v>24</v>
      </c>
      <c r="E37" s="30">
        <v>19</v>
      </c>
      <c r="F37" s="30">
        <v>19</v>
      </c>
      <c r="G37" s="30">
        <v>235.1</v>
      </c>
      <c r="H37" s="30">
        <v>209.5</v>
      </c>
    </row>
    <row r="38" spans="2:8" x14ac:dyDescent="0.2">
      <c r="B38" s="32" t="s">
        <v>31</v>
      </c>
      <c r="C38" s="30">
        <v>24.3</v>
      </c>
      <c r="D38" s="30">
        <v>24</v>
      </c>
      <c r="E38" s="30">
        <v>17</v>
      </c>
      <c r="F38" s="30">
        <v>17</v>
      </c>
      <c r="G38" s="30">
        <v>235.1</v>
      </c>
      <c r="H38" s="30">
        <v>209.5</v>
      </c>
    </row>
    <row r="39" spans="2:8" x14ac:dyDescent="0.2">
      <c r="B39" s="32" t="s">
        <v>32</v>
      </c>
      <c r="C39" s="30">
        <v>24.3</v>
      </c>
      <c r="D39" s="30">
        <v>24</v>
      </c>
      <c r="E39" s="30">
        <v>9</v>
      </c>
      <c r="F39" s="30">
        <v>9</v>
      </c>
      <c r="G39" s="30">
        <v>235.1</v>
      </c>
      <c r="H39" s="30">
        <v>209.5</v>
      </c>
    </row>
    <row r="40" spans="2:8" x14ac:dyDescent="0.2">
      <c r="B40" s="32" t="s">
        <v>33</v>
      </c>
      <c r="C40" s="30">
        <v>24.3</v>
      </c>
      <c r="D40" s="30">
        <v>24</v>
      </c>
      <c r="E40" s="30">
        <v>14</v>
      </c>
      <c r="F40" s="30">
        <v>14</v>
      </c>
      <c r="G40" s="30">
        <v>235.1</v>
      </c>
      <c r="H40" s="30">
        <v>209.5</v>
      </c>
    </row>
    <row r="41" spans="2:8" x14ac:dyDescent="0.2">
      <c r="B41" s="32" t="s">
        <v>34</v>
      </c>
      <c r="C41" s="30">
        <v>24.3</v>
      </c>
      <c r="D41" s="30">
        <v>24</v>
      </c>
      <c r="E41" s="30">
        <v>25</v>
      </c>
      <c r="F41" s="30">
        <v>25</v>
      </c>
      <c r="G41" s="30">
        <v>235.1</v>
      </c>
      <c r="H41" s="30">
        <v>209.5</v>
      </c>
    </row>
    <row r="42" spans="2:8" x14ac:dyDescent="0.2">
      <c r="B42" s="32" t="s">
        <v>35</v>
      </c>
      <c r="C42" s="30">
        <v>24.3</v>
      </c>
      <c r="D42" s="30">
        <v>24</v>
      </c>
      <c r="E42" s="30">
        <v>9</v>
      </c>
      <c r="F42" s="30">
        <v>9</v>
      </c>
      <c r="G42" s="30">
        <v>235.1</v>
      </c>
      <c r="H42" s="30">
        <v>209.5</v>
      </c>
    </row>
    <row r="43" spans="2:8" x14ac:dyDescent="0.2">
      <c r="B43" s="32" t="s">
        <v>36</v>
      </c>
      <c r="C43" s="30">
        <v>24.3</v>
      </c>
      <c r="D43" s="30">
        <v>24</v>
      </c>
      <c r="E43" s="30">
        <v>16</v>
      </c>
      <c r="F43" s="30">
        <v>17</v>
      </c>
      <c r="G43" s="30">
        <v>235.1</v>
      </c>
      <c r="H43" s="30">
        <v>209.5</v>
      </c>
    </row>
    <row r="44" spans="2:8" x14ac:dyDescent="0.2">
      <c r="B44" s="32" t="s">
        <v>37</v>
      </c>
      <c r="C44" s="30">
        <v>24.3</v>
      </c>
      <c r="D44" s="30">
        <v>24</v>
      </c>
      <c r="E44" s="30">
        <v>28</v>
      </c>
      <c r="F44" s="30">
        <v>28</v>
      </c>
      <c r="G44" s="30">
        <v>235.1</v>
      </c>
      <c r="H44" s="30">
        <v>209.5</v>
      </c>
    </row>
    <row r="45" spans="2:8" x14ac:dyDescent="0.2">
      <c r="B45" s="32" t="s">
        <v>38</v>
      </c>
      <c r="C45" s="30">
        <v>24.3</v>
      </c>
      <c r="D45" s="30">
        <v>24</v>
      </c>
      <c r="E45" s="30">
        <v>20</v>
      </c>
      <c r="F45" s="30">
        <v>20</v>
      </c>
      <c r="G45" s="30">
        <v>235.1</v>
      </c>
      <c r="H45" s="30">
        <v>209.5</v>
      </c>
    </row>
    <row r="46" spans="2:8" x14ac:dyDescent="0.2">
      <c r="B46" s="32" t="s">
        <v>39</v>
      </c>
      <c r="C46" s="30">
        <v>24.3</v>
      </c>
      <c r="D46" s="30">
        <v>24</v>
      </c>
      <c r="E46" s="30">
        <v>21</v>
      </c>
      <c r="F46" s="30">
        <v>21</v>
      </c>
      <c r="G46" s="30">
        <v>235.1</v>
      </c>
      <c r="H46" s="30">
        <v>209.5</v>
      </c>
    </row>
    <row r="47" spans="2:8" x14ac:dyDescent="0.2">
      <c r="B47" s="32" t="s">
        <v>40</v>
      </c>
      <c r="C47" s="30">
        <v>24.3</v>
      </c>
      <c r="D47" s="30">
        <v>24</v>
      </c>
      <c r="E47" s="30">
        <v>30</v>
      </c>
      <c r="F47" s="30">
        <v>30</v>
      </c>
      <c r="G47" s="30">
        <v>235.1</v>
      </c>
      <c r="H47" s="30">
        <v>209.5</v>
      </c>
    </row>
    <row r="48" spans="2:8" x14ac:dyDescent="0.2">
      <c r="B48" s="32" t="s">
        <v>41</v>
      </c>
      <c r="C48" s="30">
        <v>24.3</v>
      </c>
      <c r="D48" s="30">
        <v>24</v>
      </c>
      <c r="E48" s="30">
        <v>13</v>
      </c>
      <c r="F48" s="30">
        <v>13</v>
      </c>
      <c r="G48" s="30">
        <v>235.1</v>
      </c>
      <c r="H48" s="30">
        <v>209.5</v>
      </c>
    </row>
    <row r="49" spans="2:8" x14ac:dyDescent="0.2">
      <c r="B49" s="32" t="s">
        <v>42</v>
      </c>
      <c r="C49" s="30">
        <v>24.3</v>
      </c>
      <c r="D49" s="30">
        <v>24</v>
      </c>
      <c r="E49" s="30">
        <v>22</v>
      </c>
      <c r="F49" s="30">
        <v>22</v>
      </c>
      <c r="G49" s="30">
        <v>235.1</v>
      </c>
      <c r="H49" s="30">
        <v>209.5</v>
      </c>
    </row>
    <row r="50" spans="2:8" x14ac:dyDescent="0.2">
      <c r="B50" s="32" t="s">
        <v>43</v>
      </c>
      <c r="C50" s="30">
        <v>24.3</v>
      </c>
      <c r="D50" s="30">
        <v>24</v>
      </c>
      <c r="E50" s="30">
        <v>11</v>
      </c>
      <c r="F50" s="30">
        <v>11</v>
      </c>
      <c r="G50" s="30">
        <v>235.1</v>
      </c>
      <c r="H50" s="30">
        <v>209.5</v>
      </c>
    </row>
    <row r="53" spans="2:8" x14ac:dyDescent="0.2">
      <c r="B53" s="35" t="s">
        <v>106</v>
      </c>
    </row>
    <row r="55" spans="2:8" x14ac:dyDescent="0.2">
      <c r="B55" s="31" t="s">
        <v>65</v>
      </c>
      <c r="C55" s="42" t="s">
        <v>165</v>
      </c>
    </row>
    <row r="57" spans="2:8" x14ac:dyDescent="0.2">
      <c r="B57" s="31" t="s">
        <v>69</v>
      </c>
      <c r="C57" s="31" t="s">
        <v>70</v>
      </c>
    </row>
    <row r="58" spans="2:8" x14ac:dyDescent="0.2">
      <c r="B58" s="31" t="s">
        <v>68</v>
      </c>
      <c r="C58" s="65">
        <v>44562</v>
      </c>
      <c r="D58" s="65">
        <v>44927</v>
      </c>
      <c r="E58" s="30"/>
    </row>
    <row r="59" spans="2:8" x14ac:dyDescent="0.2">
      <c r="B59" s="32" t="s">
        <v>19</v>
      </c>
      <c r="C59" s="30">
        <v>94</v>
      </c>
      <c r="D59" s="30">
        <v>89</v>
      </c>
      <c r="E59" s="30"/>
    </row>
    <row r="60" spans="2:8" x14ac:dyDescent="0.2">
      <c r="B60" s="32" t="s">
        <v>23</v>
      </c>
      <c r="C60" s="30">
        <v>68</v>
      </c>
      <c r="D60" s="30">
        <v>66</v>
      </c>
      <c r="E60" s="30"/>
    </row>
    <row r="61" spans="2:8" x14ac:dyDescent="0.2">
      <c r="B61" s="32" t="s">
        <v>28</v>
      </c>
      <c r="C61" s="30">
        <v>54</v>
      </c>
      <c r="D61" s="30">
        <v>53</v>
      </c>
      <c r="E61" s="30"/>
    </row>
    <row r="62" spans="2:8" x14ac:dyDescent="0.2">
      <c r="B62" s="32"/>
      <c r="C62" s="30"/>
      <c r="D62" s="30"/>
      <c r="E62" s="30"/>
    </row>
    <row r="63" spans="2:8" x14ac:dyDescent="0.2">
      <c r="B63" s="32"/>
      <c r="C63" s="30"/>
      <c r="D63" s="30"/>
      <c r="E63" s="30"/>
    </row>
    <row r="64" spans="2:8" x14ac:dyDescent="0.2">
      <c r="B64" s="32"/>
      <c r="C64" s="30"/>
      <c r="D64" s="30"/>
      <c r="E64" s="30"/>
    </row>
    <row r="65" spans="2:5" x14ac:dyDescent="0.2">
      <c r="B65" s="32"/>
      <c r="C65" s="30"/>
      <c r="D65" s="30"/>
      <c r="E65" s="30"/>
    </row>
    <row r="66" spans="2:5" x14ac:dyDescent="0.2">
      <c r="B66" s="32"/>
      <c r="C66" s="30"/>
      <c r="D66" s="30"/>
      <c r="E66" s="30"/>
    </row>
    <row r="67" spans="2:5" x14ac:dyDescent="0.2">
      <c r="B67" s="32"/>
      <c r="C67" s="30"/>
      <c r="D67" s="30"/>
      <c r="E67" s="30"/>
    </row>
    <row r="68" spans="2:5" x14ac:dyDescent="0.2">
      <c r="B68" s="32"/>
      <c r="C68" s="30"/>
      <c r="D68" s="30"/>
      <c r="E68" s="30"/>
    </row>
    <row r="69" spans="2:5" x14ac:dyDescent="0.2">
      <c r="B69" s="32"/>
      <c r="C69" s="30"/>
      <c r="D69" s="30"/>
      <c r="E69" s="30"/>
    </row>
    <row r="70" spans="2:5" x14ac:dyDescent="0.2">
      <c r="B70" s="32"/>
      <c r="C70" s="30"/>
      <c r="D70" s="30"/>
      <c r="E70" s="30"/>
    </row>
    <row r="71" spans="2:5" x14ac:dyDescent="0.2">
      <c r="B71" s="32"/>
      <c r="C71" s="30"/>
      <c r="D71" s="30"/>
      <c r="E71" s="30"/>
    </row>
    <row r="72" spans="2:5" x14ac:dyDescent="0.2">
      <c r="B72" s="32"/>
      <c r="C72" s="30"/>
      <c r="D72" s="30"/>
      <c r="E72" s="30"/>
    </row>
    <row r="73" spans="2:5" x14ac:dyDescent="0.2">
      <c r="B73" s="32"/>
      <c r="C73" s="30"/>
      <c r="D73" s="30"/>
      <c r="E73" s="30"/>
    </row>
    <row r="74" spans="2:5" x14ac:dyDescent="0.2">
      <c r="B74" s="32"/>
      <c r="C74" s="30"/>
      <c r="D74" s="30"/>
      <c r="E74" s="30"/>
    </row>
    <row r="75" spans="2:5" x14ac:dyDescent="0.2">
      <c r="B75" s="32"/>
      <c r="C75" s="30"/>
      <c r="D75" s="30"/>
      <c r="E75" s="30"/>
    </row>
    <row r="76" spans="2:5" x14ac:dyDescent="0.2">
      <c r="B76" s="32"/>
      <c r="C76" s="30"/>
      <c r="D76" s="30"/>
      <c r="E76" s="30"/>
    </row>
    <row r="77" spans="2:5" x14ac:dyDescent="0.2">
      <c r="B77" s="32"/>
      <c r="C77" s="30"/>
      <c r="D77" s="30"/>
      <c r="E77" s="30"/>
    </row>
    <row r="78" spans="2:5" x14ac:dyDescent="0.2">
      <c r="B78" s="32"/>
      <c r="C78" s="30"/>
      <c r="D78" s="30"/>
      <c r="E78" s="30"/>
    </row>
    <row r="79" spans="2:5" x14ac:dyDescent="0.2">
      <c r="B79" s="32"/>
      <c r="C79" s="30"/>
      <c r="D79" s="30"/>
      <c r="E79" s="30"/>
    </row>
    <row r="80" spans="2:5" x14ac:dyDescent="0.2">
      <c r="B80" s="32"/>
      <c r="C80" s="30"/>
      <c r="D80" s="30"/>
      <c r="E80" s="30"/>
    </row>
    <row r="81" spans="2:5" x14ac:dyDescent="0.2">
      <c r="B81" s="32"/>
      <c r="C81" s="30"/>
      <c r="D81" s="30"/>
      <c r="E81" s="30"/>
    </row>
    <row r="82" spans="2:5" x14ac:dyDescent="0.2">
      <c r="B82" s="32"/>
      <c r="C82" s="30"/>
      <c r="D82" s="30"/>
      <c r="E82" s="30"/>
    </row>
    <row r="83" spans="2:5" x14ac:dyDescent="0.2">
      <c r="B83" s="32"/>
      <c r="C83" s="30"/>
      <c r="D83" s="30"/>
      <c r="E83" s="30"/>
    </row>
    <row r="84" spans="2:5" x14ac:dyDescent="0.2">
      <c r="B84" s="32"/>
      <c r="C84" s="30"/>
      <c r="D84" s="30"/>
      <c r="E84" s="30"/>
    </row>
    <row r="85" spans="2:5" x14ac:dyDescent="0.2">
      <c r="B85" s="32"/>
      <c r="C85" s="30"/>
      <c r="D85" s="30"/>
      <c r="E85" s="30"/>
    </row>
    <row r="86" spans="2:5" x14ac:dyDescent="0.2">
      <c r="B86" s="32"/>
      <c r="C86" s="30"/>
      <c r="D86" s="30"/>
      <c r="E86" s="30"/>
    </row>
    <row r="87" spans="2:5" x14ac:dyDescent="0.2">
      <c r="B87" s="32"/>
      <c r="C87" s="30"/>
      <c r="D87" s="30"/>
      <c r="E87" s="30"/>
    </row>
    <row r="88" spans="2:5" x14ac:dyDescent="0.2">
      <c r="B88" s="32"/>
      <c r="C88" s="30"/>
      <c r="D88" s="30"/>
      <c r="E88" s="30"/>
    </row>
    <row r="89" spans="2:5" x14ac:dyDescent="0.2">
      <c r="B89" s="32"/>
      <c r="C89" s="30"/>
      <c r="D89" s="30"/>
      <c r="E89" s="30"/>
    </row>
    <row r="90" spans="2:5" x14ac:dyDescent="0.2">
      <c r="B90" s="32"/>
      <c r="C90" s="30"/>
      <c r="D90" s="30"/>
      <c r="E90" s="30"/>
    </row>
    <row r="91" spans="2:5" x14ac:dyDescent="0.2">
      <c r="B91" s="32"/>
      <c r="C91" s="30"/>
      <c r="D91" s="30"/>
      <c r="E91" s="30"/>
    </row>
    <row r="92" spans="2:5" x14ac:dyDescent="0.2">
      <c r="B92" s="32"/>
      <c r="C92" s="30"/>
      <c r="D92" s="30"/>
      <c r="E92" s="30"/>
    </row>
    <row r="93" spans="2:5" x14ac:dyDescent="0.2">
      <c r="B93" s="32"/>
      <c r="C93" s="30"/>
      <c r="D93" s="30"/>
      <c r="E93" s="30"/>
    </row>
    <row r="94" spans="2:5" x14ac:dyDescent="0.2">
      <c r="B94" s="32"/>
      <c r="C94" s="30"/>
      <c r="D94" s="30"/>
      <c r="E94" s="30"/>
    </row>
    <row r="95" spans="2:5" x14ac:dyDescent="0.2">
      <c r="B95" s="32"/>
      <c r="C95" s="30"/>
      <c r="D95" s="30"/>
      <c r="E95" s="30"/>
    </row>
    <row r="96" spans="2:5" x14ac:dyDescent="0.2">
      <c r="B96" s="32"/>
      <c r="C96" s="30"/>
      <c r="D96" s="30"/>
      <c r="E96" s="30"/>
    </row>
    <row r="97" spans="2:1524" x14ac:dyDescent="0.2">
      <c r="B97" s="32"/>
      <c r="C97" s="30"/>
      <c r="D97" s="30"/>
      <c r="E97" s="30"/>
    </row>
    <row r="98" spans="2:1524" x14ac:dyDescent="0.2">
      <c r="B98" s="32"/>
      <c r="C98" s="30"/>
      <c r="D98" s="30"/>
      <c r="E98" s="30"/>
    </row>
    <row r="99" spans="2:1524" x14ac:dyDescent="0.2">
      <c r="B99" s="32"/>
      <c r="C99" s="30"/>
      <c r="D99" s="30"/>
      <c r="E99" s="30"/>
    </row>
    <row r="100" spans="2:1524" x14ac:dyDescent="0.2">
      <c r="B100" s="32"/>
      <c r="C100" s="30"/>
      <c r="D100" s="30"/>
      <c r="E100" s="30"/>
    </row>
    <row r="101" spans="2:1524" x14ac:dyDescent="0.2">
      <c r="B101" s="32"/>
      <c r="C101" s="30"/>
      <c r="D101" s="30"/>
      <c r="E101" s="30"/>
    </row>
    <row r="106" spans="2:1524" x14ac:dyDescent="0.2">
      <c r="B106" s="31" t="s">
        <v>44</v>
      </c>
      <c r="C106" t="s">
        <v>7</v>
      </c>
    </row>
    <row r="107" spans="2:1524" s="1" customFormat="1" x14ac:dyDescent="0.2">
      <c r="B107" s="34" t="s">
        <v>107</v>
      </c>
    </row>
    <row r="108" spans="2:1524" s="1" customFormat="1" x14ac:dyDescent="0.2">
      <c r="B108" s="31" t="s">
        <v>69</v>
      </c>
      <c r="C108" s="31" t="s">
        <v>70</v>
      </c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  <c r="AML108"/>
      <c r="AMM108"/>
      <c r="AMN108"/>
      <c r="AMO108"/>
      <c r="AMP108"/>
      <c r="AMQ108"/>
      <c r="AMR108"/>
      <c r="AMS108"/>
      <c r="AMT108"/>
      <c r="AMU108"/>
      <c r="AMV108"/>
      <c r="AMW108"/>
      <c r="AMX108"/>
      <c r="AMY108"/>
      <c r="AMZ108"/>
      <c r="ANA108"/>
      <c r="ANB108"/>
      <c r="ANC108"/>
      <c r="AND108"/>
      <c r="ANE108"/>
      <c r="ANF108"/>
      <c r="ANG108"/>
      <c r="ANH108"/>
      <c r="ANI108"/>
      <c r="ANJ108"/>
      <c r="ANK108"/>
      <c r="ANL108"/>
      <c r="ANM108"/>
      <c r="ANN108"/>
      <c r="ANO108"/>
      <c r="ANP108"/>
      <c r="ANQ108"/>
      <c r="ANR108"/>
      <c r="ANS108"/>
      <c r="ANT108"/>
      <c r="ANU108"/>
      <c r="ANV108"/>
      <c r="ANW108"/>
      <c r="ANX108"/>
      <c r="ANY108"/>
      <c r="ANZ108"/>
      <c r="AOA108"/>
      <c r="AOB108"/>
      <c r="AOC108"/>
      <c r="AOD108"/>
      <c r="AOE108"/>
      <c r="AOF108"/>
      <c r="AOG108"/>
      <c r="AOH108"/>
      <c r="AOI108"/>
      <c r="AOJ108"/>
      <c r="AOK108"/>
      <c r="AOL108"/>
      <c r="AOM108"/>
      <c r="AON108"/>
      <c r="AOO108"/>
      <c r="AOP108"/>
      <c r="AOQ108"/>
      <c r="AOR108"/>
      <c r="AOS108"/>
      <c r="AOT108"/>
      <c r="AOU108"/>
      <c r="AOV108"/>
      <c r="AOW108"/>
      <c r="AOX108"/>
      <c r="AOY108"/>
      <c r="AOZ108"/>
      <c r="APA108"/>
      <c r="APB108"/>
      <c r="APC108"/>
      <c r="APD108"/>
      <c r="APE108"/>
      <c r="APF108"/>
      <c r="APG108"/>
      <c r="APH108"/>
      <c r="API108"/>
      <c r="APJ108"/>
      <c r="APK108"/>
      <c r="APL108"/>
      <c r="APM108"/>
      <c r="APN108"/>
      <c r="APO108"/>
      <c r="APP108"/>
      <c r="APQ108"/>
      <c r="APR108"/>
      <c r="APS108"/>
      <c r="APT108"/>
      <c r="APU108"/>
      <c r="APV108"/>
      <c r="APW108"/>
      <c r="APX108"/>
      <c r="APY108"/>
      <c r="APZ108"/>
      <c r="AQA108"/>
      <c r="AQB108"/>
      <c r="AQC108"/>
      <c r="AQD108"/>
      <c r="AQE108"/>
      <c r="AQF108"/>
      <c r="AQG108"/>
      <c r="AQH108"/>
      <c r="AQI108"/>
      <c r="AQJ108"/>
      <c r="AQK108"/>
      <c r="AQL108"/>
      <c r="AQM108"/>
      <c r="AQN108"/>
      <c r="AQO108"/>
      <c r="AQP108"/>
      <c r="AQQ108"/>
      <c r="AQR108"/>
      <c r="AQS108"/>
      <c r="AQT108"/>
      <c r="AQU108"/>
      <c r="AQV108"/>
      <c r="AQW108"/>
      <c r="AQX108"/>
      <c r="AQY108"/>
      <c r="AQZ108"/>
      <c r="ARA108"/>
      <c r="ARB108"/>
      <c r="ARC108"/>
      <c r="ARD108"/>
      <c r="ARE108"/>
      <c r="ARF108"/>
      <c r="ARG108"/>
      <c r="ARH108"/>
      <c r="ARI108"/>
      <c r="ARJ108"/>
      <c r="ARK108"/>
      <c r="ARL108"/>
      <c r="ARM108"/>
      <c r="ARN108"/>
      <c r="ARO108"/>
      <c r="ARP108"/>
      <c r="ARQ108"/>
      <c r="ARR108"/>
      <c r="ARS108"/>
      <c r="ART108"/>
      <c r="ARU108"/>
      <c r="ARV108"/>
      <c r="ARW108"/>
      <c r="ARX108"/>
      <c r="ARY108"/>
      <c r="ARZ108"/>
      <c r="ASA108"/>
      <c r="ASB108"/>
      <c r="ASC108"/>
      <c r="ASD108"/>
      <c r="ASE108"/>
      <c r="ASF108"/>
      <c r="ASG108"/>
      <c r="ASH108"/>
      <c r="ASI108"/>
      <c r="ASJ108"/>
      <c r="ASK108"/>
      <c r="ASL108"/>
      <c r="ASM108"/>
      <c r="ASN108"/>
      <c r="ASO108"/>
      <c r="ASP108"/>
      <c r="ASQ108"/>
      <c r="ASR108"/>
      <c r="ASS108"/>
      <c r="AST108"/>
      <c r="ASU108"/>
      <c r="ASV108"/>
      <c r="ASW108"/>
      <c r="ASX108"/>
      <c r="ASY108"/>
      <c r="ASZ108"/>
      <c r="ATA108"/>
      <c r="ATB108"/>
      <c r="ATC108"/>
      <c r="ATD108"/>
      <c r="ATE108"/>
      <c r="ATF108"/>
      <c r="ATG108"/>
      <c r="ATH108"/>
      <c r="ATI108"/>
      <c r="ATJ108"/>
      <c r="ATK108"/>
      <c r="ATL108"/>
      <c r="ATM108"/>
      <c r="ATN108"/>
      <c r="ATO108"/>
      <c r="ATP108"/>
      <c r="ATQ108"/>
      <c r="ATR108"/>
      <c r="ATS108"/>
      <c r="ATT108"/>
      <c r="ATU108"/>
      <c r="ATV108"/>
      <c r="ATW108"/>
      <c r="ATX108"/>
      <c r="ATY108"/>
      <c r="ATZ108"/>
      <c r="AUA108"/>
      <c r="AUB108"/>
      <c r="AUC108"/>
      <c r="AUD108"/>
      <c r="AUE108"/>
      <c r="AUF108"/>
      <c r="AUG108"/>
      <c r="AUH108"/>
      <c r="AUI108"/>
      <c r="AUJ108"/>
      <c r="AUK108"/>
      <c r="AUL108"/>
      <c r="AUM108"/>
      <c r="AUN108"/>
      <c r="AUO108"/>
      <c r="AUP108"/>
      <c r="AUQ108"/>
      <c r="AUR108"/>
      <c r="AUS108"/>
      <c r="AUT108"/>
      <c r="AUU108"/>
      <c r="AUV108"/>
      <c r="AUW108"/>
      <c r="AUX108"/>
      <c r="AUY108"/>
      <c r="AUZ108"/>
      <c r="AVA108"/>
      <c r="AVB108"/>
      <c r="AVC108"/>
      <c r="AVD108"/>
      <c r="AVE108"/>
      <c r="AVF108"/>
      <c r="AVG108"/>
      <c r="AVH108"/>
      <c r="AVI108"/>
      <c r="AVJ108"/>
      <c r="AVK108"/>
      <c r="AVL108"/>
      <c r="AVM108"/>
      <c r="AVN108"/>
      <c r="AVO108"/>
      <c r="AVP108"/>
      <c r="AVQ108"/>
      <c r="AVR108"/>
      <c r="AVS108"/>
      <c r="AVT108"/>
      <c r="AVU108"/>
      <c r="AVV108"/>
      <c r="AVW108"/>
      <c r="AVX108"/>
      <c r="AVY108"/>
      <c r="AVZ108"/>
      <c r="AWA108"/>
      <c r="AWB108"/>
      <c r="AWC108"/>
      <c r="AWD108"/>
      <c r="AWE108"/>
      <c r="AWF108"/>
      <c r="AWG108"/>
      <c r="AWH108"/>
      <c r="AWI108"/>
      <c r="AWJ108"/>
      <c r="AWK108"/>
      <c r="AWL108"/>
      <c r="AWM108"/>
      <c r="AWN108"/>
      <c r="AWO108"/>
      <c r="AWP108"/>
      <c r="AWQ108"/>
      <c r="AWR108"/>
      <c r="AWS108"/>
      <c r="AWT108"/>
      <c r="AWU108"/>
      <c r="AWV108"/>
      <c r="AWW108"/>
      <c r="AWX108"/>
      <c r="AWY108"/>
      <c r="AWZ108"/>
      <c r="AXA108"/>
      <c r="AXB108"/>
      <c r="AXC108"/>
      <c r="AXD108"/>
      <c r="AXE108"/>
      <c r="AXF108"/>
      <c r="AXG108"/>
      <c r="AXH108"/>
      <c r="AXI108"/>
      <c r="AXJ108"/>
      <c r="AXK108"/>
      <c r="AXL108"/>
      <c r="AXM108"/>
      <c r="AXN108"/>
      <c r="AXO108"/>
      <c r="AXP108"/>
      <c r="AXQ108"/>
      <c r="AXR108"/>
      <c r="AXS108"/>
      <c r="AXT108"/>
      <c r="AXU108"/>
      <c r="AXV108"/>
      <c r="AXW108"/>
      <c r="AXX108"/>
      <c r="AXY108"/>
      <c r="AXZ108"/>
      <c r="AYA108"/>
      <c r="AYB108"/>
      <c r="AYC108"/>
      <c r="AYD108"/>
      <c r="AYE108"/>
      <c r="AYF108"/>
      <c r="AYG108"/>
      <c r="AYH108"/>
      <c r="AYI108"/>
      <c r="AYJ108"/>
      <c r="AYK108"/>
      <c r="AYL108"/>
      <c r="AYM108"/>
      <c r="AYN108"/>
      <c r="AYO108"/>
      <c r="AYP108"/>
      <c r="AYQ108"/>
      <c r="AYR108"/>
      <c r="AYS108"/>
      <c r="AYT108"/>
      <c r="AYU108"/>
      <c r="AYV108"/>
      <c r="AYW108"/>
      <c r="AYX108"/>
      <c r="AYY108"/>
      <c r="AYZ108"/>
      <c r="AZA108"/>
      <c r="AZB108"/>
      <c r="AZC108"/>
      <c r="AZD108"/>
      <c r="AZE108"/>
      <c r="AZF108"/>
      <c r="AZG108"/>
      <c r="AZH108"/>
      <c r="AZI108"/>
      <c r="AZJ108"/>
      <c r="AZK108"/>
      <c r="AZL108"/>
      <c r="AZM108"/>
      <c r="AZN108"/>
      <c r="AZO108"/>
      <c r="AZP108"/>
      <c r="AZQ108"/>
      <c r="AZR108"/>
      <c r="AZS108"/>
      <c r="AZT108"/>
      <c r="AZU108"/>
      <c r="AZV108"/>
      <c r="AZW108"/>
      <c r="AZX108"/>
      <c r="AZY108"/>
      <c r="AZZ108"/>
      <c r="BAA108"/>
      <c r="BAB108"/>
      <c r="BAC108"/>
      <c r="BAD108"/>
      <c r="BAE108"/>
      <c r="BAF108"/>
      <c r="BAG108"/>
      <c r="BAH108"/>
      <c r="BAI108"/>
      <c r="BAJ108"/>
      <c r="BAK108"/>
      <c r="BAL108"/>
      <c r="BAM108"/>
      <c r="BAN108"/>
      <c r="BAO108"/>
      <c r="BAP108"/>
      <c r="BAQ108"/>
      <c r="BAR108"/>
      <c r="BAS108"/>
      <c r="BAT108"/>
      <c r="BAU108"/>
      <c r="BAV108"/>
      <c r="BAW108"/>
      <c r="BAX108"/>
      <c r="BAY108"/>
      <c r="BAZ108"/>
      <c r="BBA108"/>
      <c r="BBB108"/>
      <c r="BBC108"/>
      <c r="BBD108"/>
      <c r="BBE108"/>
      <c r="BBF108"/>
      <c r="BBG108"/>
      <c r="BBH108"/>
      <c r="BBI108"/>
      <c r="BBJ108"/>
      <c r="BBK108"/>
      <c r="BBL108"/>
      <c r="BBM108"/>
      <c r="BBN108"/>
      <c r="BBO108"/>
      <c r="BBP108"/>
      <c r="BBQ108"/>
      <c r="BBR108"/>
      <c r="BBS108"/>
      <c r="BBT108"/>
      <c r="BBU108"/>
      <c r="BBV108"/>
      <c r="BBW108"/>
      <c r="BBX108"/>
      <c r="BBY108"/>
      <c r="BBZ108"/>
      <c r="BCA108"/>
      <c r="BCB108"/>
      <c r="BCC108"/>
      <c r="BCD108"/>
      <c r="BCE108"/>
      <c r="BCF108"/>
      <c r="BCG108"/>
      <c r="BCH108"/>
      <c r="BCI108"/>
      <c r="BCJ108"/>
      <c r="BCK108"/>
      <c r="BCL108"/>
      <c r="BCM108"/>
      <c r="BCN108"/>
      <c r="BCO108"/>
      <c r="BCP108"/>
      <c r="BCQ108"/>
      <c r="BCR108"/>
      <c r="BCS108"/>
      <c r="BCT108"/>
      <c r="BCU108"/>
      <c r="BCV108"/>
      <c r="BCW108"/>
      <c r="BCX108"/>
      <c r="BCY108"/>
      <c r="BCZ108"/>
      <c r="BDA108"/>
      <c r="BDB108"/>
      <c r="BDC108"/>
      <c r="BDD108"/>
      <c r="BDE108"/>
      <c r="BDF108"/>
      <c r="BDG108"/>
      <c r="BDH108"/>
      <c r="BDI108"/>
      <c r="BDJ108"/>
      <c r="BDK108"/>
      <c r="BDL108"/>
      <c r="BDM108"/>
      <c r="BDN108"/>
      <c r="BDO108"/>
      <c r="BDP108"/>
      <c r="BDQ108"/>
      <c r="BDR108"/>
      <c r="BDS108"/>
      <c r="BDT108"/>
      <c r="BDU108"/>
      <c r="BDV108"/>
      <c r="BDW108"/>
      <c r="BDX108"/>
      <c r="BDY108"/>
      <c r="BDZ108"/>
      <c r="BEA108"/>
      <c r="BEB108"/>
      <c r="BEC108"/>
      <c r="BED108"/>
      <c r="BEE108"/>
      <c r="BEF108"/>
      <c r="BEG108"/>
      <c r="BEH108"/>
      <c r="BEI108"/>
      <c r="BEJ108"/>
      <c r="BEK108"/>
      <c r="BEL108"/>
      <c r="BEM108"/>
      <c r="BEN108"/>
      <c r="BEO108"/>
      <c r="BEP108"/>
      <c r="BEQ108"/>
      <c r="BER108"/>
      <c r="BES108"/>
      <c r="BET108"/>
      <c r="BEU108"/>
      <c r="BEV108"/>
      <c r="BEW108"/>
      <c r="BEX108"/>
      <c r="BEY108"/>
      <c r="BEZ108"/>
      <c r="BFA108"/>
      <c r="BFB108"/>
      <c r="BFC108"/>
      <c r="BFD108"/>
      <c r="BFE108"/>
      <c r="BFF108"/>
      <c r="BFG108"/>
      <c r="BFH108"/>
      <c r="BFI108"/>
      <c r="BFJ108"/>
      <c r="BFK108"/>
      <c r="BFL108"/>
      <c r="BFM108"/>
      <c r="BFN108"/>
      <c r="BFO108"/>
      <c r="BFP108"/>
    </row>
    <row r="109" spans="2:1524" s="1" customFormat="1" x14ac:dyDescent="0.2">
      <c r="B109" s="31" t="s">
        <v>68</v>
      </c>
      <c r="C109" s="65">
        <v>44562</v>
      </c>
      <c r="D109" s="65">
        <v>44927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  <c r="AML109"/>
      <c r="AMM109"/>
      <c r="AMN109"/>
      <c r="AMO109"/>
      <c r="AMP109"/>
      <c r="AMQ109"/>
      <c r="AMR109"/>
      <c r="AMS109"/>
      <c r="AMT109"/>
      <c r="AMU109"/>
      <c r="AMV109"/>
      <c r="AMW109"/>
      <c r="AMX109"/>
      <c r="AMY109"/>
      <c r="AMZ109"/>
      <c r="ANA109"/>
      <c r="ANB109"/>
      <c r="ANC109"/>
      <c r="AND109"/>
      <c r="ANE109"/>
      <c r="ANF109"/>
      <c r="ANG109"/>
      <c r="ANH109"/>
      <c r="ANI109"/>
      <c r="ANJ109"/>
      <c r="ANK109"/>
      <c r="ANL109"/>
      <c r="ANM109"/>
      <c r="ANN109"/>
      <c r="ANO109"/>
      <c r="ANP109"/>
      <c r="ANQ109"/>
      <c r="ANR109"/>
      <c r="ANS109"/>
      <c r="ANT109"/>
      <c r="ANU109"/>
      <c r="ANV109"/>
      <c r="ANW109"/>
      <c r="ANX109"/>
      <c r="ANY109"/>
      <c r="ANZ109"/>
      <c r="AOA109"/>
      <c r="AOB109"/>
      <c r="AOC109"/>
      <c r="AOD109"/>
      <c r="AOE109"/>
      <c r="AOF109"/>
      <c r="AOG109"/>
      <c r="AOH109"/>
      <c r="AOI109"/>
      <c r="AOJ109"/>
      <c r="AOK109"/>
      <c r="AOL109"/>
      <c r="AOM109"/>
      <c r="AON109"/>
      <c r="AOO109"/>
      <c r="AOP109"/>
      <c r="AOQ109"/>
      <c r="AOR109"/>
      <c r="AOS109"/>
      <c r="AOT109"/>
      <c r="AOU109"/>
      <c r="AOV109"/>
      <c r="AOW109"/>
      <c r="AOX109"/>
      <c r="AOY109"/>
      <c r="AOZ109"/>
      <c r="APA109"/>
      <c r="APB109"/>
      <c r="APC109"/>
      <c r="APD109"/>
      <c r="APE109"/>
      <c r="APF109"/>
      <c r="APG109"/>
      <c r="APH109"/>
      <c r="API109"/>
      <c r="APJ109"/>
      <c r="APK109"/>
      <c r="APL109"/>
      <c r="APM109"/>
      <c r="APN109"/>
      <c r="APO109"/>
      <c r="APP109"/>
      <c r="APQ109"/>
      <c r="APR109"/>
      <c r="APS109"/>
      <c r="APT109"/>
      <c r="APU109"/>
      <c r="APV109"/>
      <c r="APW109"/>
      <c r="APX109"/>
      <c r="APY109"/>
      <c r="APZ109"/>
      <c r="AQA109"/>
      <c r="AQB109"/>
      <c r="AQC109"/>
      <c r="AQD109"/>
      <c r="AQE109"/>
      <c r="AQF109"/>
      <c r="AQG109"/>
      <c r="AQH109"/>
      <c r="AQI109"/>
      <c r="AQJ109"/>
      <c r="AQK109"/>
      <c r="AQL109"/>
      <c r="AQM109"/>
      <c r="AQN109"/>
      <c r="AQO109"/>
      <c r="AQP109"/>
      <c r="AQQ109"/>
      <c r="AQR109"/>
      <c r="AQS109"/>
      <c r="AQT109"/>
      <c r="AQU109"/>
      <c r="AQV109"/>
      <c r="AQW109"/>
      <c r="AQX109"/>
      <c r="AQY109"/>
      <c r="AQZ109"/>
      <c r="ARA109"/>
      <c r="ARB109"/>
      <c r="ARC109"/>
      <c r="ARD109"/>
      <c r="ARE109"/>
      <c r="ARF109"/>
      <c r="ARG109"/>
      <c r="ARH109"/>
      <c r="ARI109"/>
      <c r="ARJ109"/>
      <c r="ARK109"/>
      <c r="ARL109"/>
      <c r="ARM109"/>
      <c r="ARN109"/>
      <c r="ARO109"/>
      <c r="ARP109"/>
      <c r="ARQ109"/>
      <c r="ARR109"/>
      <c r="ARS109"/>
      <c r="ART109"/>
      <c r="ARU109"/>
      <c r="ARV109"/>
      <c r="ARW109"/>
      <c r="ARX109"/>
      <c r="ARY109"/>
      <c r="ARZ109"/>
      <c r="ASA109"/>
      <c r="ASB109"/>
      <c r="ASC109"/>
      <c r="ASD109"/>
      <c r="ASE109"/>
      <c r="ASF109"/>
      <c r="ASG109"/>
      <c r="ASH109"/>
      <c r="ASI109"/>
      <c r="ASJ109"/>
      <c r="ASK109"/>
      <c r="ASL109"/>
      <c r="ASM109"/>
      <c r="ASN109"/>
      <c r="ASO109"/>
      <c r="ASP109"/>
      <c r="ASQ109"/>
      <c r="ASR109"/>
      <c r="ASS109"/>
      <c r="AST109"/>
      <c r="ASU109"/>
      <c r="ASV109"/>
      <c r="ASW109"/>
      <c r="ASX109"/>
      <c r="ASY109"/>
      <c r="ASZ109"/>
      <c r="ATA109"/>
      <c r="ATB109"/>
      <c r="ATC109"/>
      <c r="ATD109"/>
      <c r="ATE109"/>
      <c r="ATF109"/>
      <c r="ATG109"/>
      <c r="ATH109"/>
      <c r="ATI109"/>
      <c r="ATJ109"/>
      <c r="ATK109"/>
      <c r="ATL109"/>
      <c r="ATM109"/>
      <c r="ATN109"/>
      <c r="ATO109"/>
      <c r="ATP109"/>
      <c r="ATQ109"/>
      <c r="ATR109"/>
      <c r="ATS109"/>
      <c r="ATT109"/>
      <c r="ATU109"/>
      <c r="ATV109"/>
      <c r="ATW109"/>
      <c r="ATX109"/>
      <c r="ATY109"/>
      <c r="ATZ109"/>
      <c r="AUA109"/>
      <c r="AUB109"/>
      <c r="AUC109"/>
      <c r="AUD109"/>
      <c r="AUE109"/>
      <c r="AUF109"/>
      <c r="AUG109"/>
      <c r="AUH109"/>
      <c r="AUI109"/>
      <c r="AUJ109"/>
      <c r="AUK109"/>
      <c r="AUL109"/>
      <c r="AUM109"/>
      <c r="AUN109"/>
      <c r="AUO109"/>
      <c r="AUP109"/>
      <c r="AUQ109"/>
      <c r="AUR109"/>
      <c r="AUS109"/>
      <c r="AUT109"/>
      <c r="AUU109"/>
      <c r="AUV109"/>
      <c r="AUW109"/>
      <c r="AUX109"/>
      <c r="AUY109"/>
      <c r="AUZ109"/>
      <c r="AVA109"/>
      <c r="AVB109"/>
      <c r="AVC109"/>
      <c r="AVD109"/>
      <c r="AVE109"/>
      <c r="AVF109"/>
      <c r="AVG109"/>
      <c r="AVH109"/>
      <c r="AVI109"/>
      <c r="AVJ109"/>
      <c r="AVK109"/>
      <c r="AVL109"/>
      <c r="AVM109"/>
      <c r="AVN109"/>
      <c r="AVO109"/>
      <c r="AVP109"/>
      <c r="AVQ109"/>
      <c r="AVR109"/>
      <c r="AVS109"/>
      <c r="AVT109"/>
      <c r="AVU109"/>
      <c r="AVV109"/>
      <c r="AVW109"/>
      <c r="AVX109"/>
      <c r="AVY109"/>
      <c r="AVZ109"/>
      <c r="AWA109"/>
      <c r="AWB109"/>
      <c r="AWC109"/>
      <c r="AWD109"/>
      <c r="AWE109"/>
      <c r="AWF109"/>
      <c r="AWG109"/>
      <c r="AWH109"/>
      <c r="AWI109"/>
      <c r="AWJ109"/>
      <c r="AWK109"/>
      <c r="AWL109"/>
      <c r="AWM109"/>
      <c r="AWN109"/>
      <c r="AWO109"/>
      <c r="AWP109"/>
      <c r="AWQ109"/>
      <c r="AWR109"/>
      <c r="AWS109"/>
      <c r="AWT109"/>
      <c r="AWU109"/>
      <c r="AWV109"/>
      <c r="AWW109"/>
      <c r="AWX109"/>
      <c r="AWY109"/>
      <c r="AWZ109"/>
      <c r="AXA109"/>
      <c r="AXB109"/>
      <c r="AXC109"/>
      <c r="AXD109"/>
      <c r="AXE109"/>
      <c r="AXF109"/>
      <c r="AXG109"/>
      <c r="AXH109"/>
      <c r="AXI109"/>
      <c r="AXJ109"/>
      <c r="AXK109"/>
      <c r="AXL109"/>
      <c r="AXM109"/>
      <c r="AXN109"/>
      <c r="AXO109"/>
      <c r="AXP109"/>
      <c r="AXQ109"/>
      <c r="AXR109"/>
      <c r="AXS109"/>
      <c r="AXT109"/>
      <c r="AXU109"/>
      <c r="AXV109"/>
      <c r="AXW109"/>
      <c r="AXX109"/>
      <c r="AXY109"/>
      <c r="AXZ109"/>
      <c r="AYA109"/>
      <c r="AYB109"/>
      <c r="AYC109"/>
      <c r="AYD109"/>
      <c r="AYE109"/>
      <c r="AYF109"/>
      <c r="AYG109"/>
      <c r="AYH109"/>
      <c r="AYI109"/>
      <c r="AYJ109"/>
      <c r="AYK109"/>
      <c r="AYL109"/>
      <c r="AYM109"/>
      <c r="AYN109"/>
      <c r="AYO109"/>
      <c r="AYP109"/>
      <c r="AYQ109"/>
      <c r="AYR109"/>
      <c r="AYS109"/>
      <c r="AYT109"/>
      <c r="AYU109"/>
      <c r="AYV109"/>
      <c r="AYW109"/>
      <c r="AYX109"/>
      <c r="AYY109"/>
      <c r="AYZ109"/>
      <c r="AZA109"/>
      <c r="AZB109"/>
      <c r="AZC109"/>
      <c r="AZD109"/>
      <c r="AZE109"/>
      <c r="AZF109"/>
      <c r="AZG109"/>
      <c r="AZH109"/>
      <c r="AZI109"/>
      <c r="AZJ109"/>
      <c r="AZK109"/>
      <c r="AZL109"/>
      <c r="AZM109"/>
      <c r="AZN109"/>
      <c r="AZO109"/>
      <c r="AZP109"/>
      <c r="AZQ109"/>
      <c r="AZR109"/>
      <c r="AZS109"/>
      <c r="AZT109"/>
      <c r="AZU109"/>
      <c r="AZV109"/>
      <c r="AZW109"/>
      <c r="AZX109"/>
      <c r="AZY109"/>
      <c r="AZZ109"/>
      <c r="BAA109"/>
      <c r="BAB109"/>
      <c r="BAC109"/>
      <c r="BAD109"/>
      <c r="BAE109"/>
      <c r="BAF109"/>
      <c r="BAG109"/>
      <c r="BAH109"/>
      <c r="BAI109"/>
      <c r="BAJ109"/>
      <c r="BAK109"/>
      <c r="BAL109"/>
      <c r="BAM109"/>
      <c r="BAN109"/>
      <c r="BAO109"/>
      <c r="BAP109"/>
      <c r="BAQ109"/>
      <c r="BAR109"/>
      <c r="BAS109"/>
      <c r="BAT109"/>
      <c r="BAU109"/>
      <c r="BAV109"/>
      <c r="BAW109"/>
      <c r="BAX109"/>
      <c r="BAY109"/>
      <c r="BAZ109"/>
      <c r="BBA109"/>
      <c r="BBB109"/>
      <c r="BBC109"/>
      <c r="BBD109"/>
      <c r="BBE109"/>
      <c r="BBF109"/>
      <c r="BBG109"/>
      <c r="BBH109"/>
      <c r="BBI109"/>
      <c r="BBJ109"/>
      <c r="BBK109"/>
      <c r="BBL109"/>
      <c r="BBM109"/>
      <c r="BBN109"/>
      <c r="BBO109"/>
      <c r="BBP109"/>
      <c r="BBQ109"/>
      <c r="BBR109"/>
      <c r="BBS109"/>
      <c r="BBT109"/>
      <c r="BBU109"/>
      <c r="BBV109"/>
      <c r="BBW109"/>
      <c r="BBX109"/>
      <c r="BBY109"/>
      <c r="BBZ109"/>
      <c r="BCA109"/>
      <c r="BCB109"/>
      <c r="BCC109"/>
      <c r="BCD109"/>
      <c r="BCE109"/>
      <c r="BCF109"/>
      <c r="BCG109"/>
      <c r="BCH109"/>
      <c r="BCI109"/>
      <c r="BCJ109"/>
      <c r="BCK109"/>
      <c r="BCL109"/>
      <c r="BCM109"/>
      <c r="BCN109"/>
      <c r="BCO109"/>
      <c r="BCP109"/>
      <c r="BCQ109"/>
      <c r="BCR109"/>
      <c r="BCS109"/>
      <c r="BCT109"/>
      <c r="BCU109"/>
      <c r="BCV109"/>
      <c r="BCW109"/>
      <c r="BCX109"/>
      <c r="BCY109"/>
      <c r="BCZ109"/>
      <c r="BDA109"/>
      <c r="BDB109"/>
      <c r="BDC109"/>
      <c r="BDD109"/>
      <c r="BDE109"/>
      <c r="BDF109"/>
      <c r="BDG109"/>
      <c r="BDH109"/>
      <c r="BDI109"/>
      <c r="BDJ109"/>
      <c r="BDK109"/>
      <c r="BDL109"/>
      <c r="BDM109"/>
      <c r="BDN109"/>
      <c r="BDO109"/>
      <c r="BDP109"/>
      <c r="BDQ109"/>
      <c r="BDR109"/>
      <c r="BDS109"/>
      <c r="BDT109"/>
      <c r="BDU109"/>
      <c r="BDV109"/>
      <c r="BDW109"/>
      <c r="BDX109"/>
      <c r="BDY109"/>
      <c r="BDZ109"/>
      <c r="BEA109"/>
      <c r="BEB109"/>
      <c r="BEC109"/>
      <c r="BED109"/>
      <c r="BEE109"/>
      <c r="BEF109"/>
      <c r="BEG109"/>
      <c r="BEH109"/>
      <c r="BEI109"/>
      <c r="BEJ109"/>
      <c r="BEK109"/>
      <c r="BEL109"/>
      <c r="BEM109"/>
      <c r="BEN109"/>
      <c r="BEO109"/>
      <c r="BEP109"/>
      <c r="BEQ109"/>
      <c r="BER109"/>
      <c r="BES109"/>
      <c r="BET109"/>
      <c r="BEU109"/>
      <c r="BEV109"/>
      <c r="BEW109"/>
      <c r="BEX109"/>
      <c r="BEY109"/>
      <c r="BEZ109"/>
      <c r="BFA109"/>
      <c r="BFB109"/>
      <c r="BFC109"/>
      <c r="BFD109"/>
      <c r="BFE109"/>
      <c r="BFF109"/>
      <c r="BFG109"/>
      <c r="BFH109"/>
      <c r="BFI109"/>
      <c r="BFJ109"/>
      <c r="BFK109"/>
      <c r="BFL109"/>
      <c r="BFM109"/>
      <c r="BFN109"/>
      <c r="BFO109"/>
      <c r="BFP109"/>
    </row>
    <row r="110" spans="2:1524" s="1" customFormat="1" x14ac:dyDescent="0.2">
      <c r="B110" s="32" t="s">
        <v>166</v>
      </c>
      <c r="C110" s="30">
        <v>1529</v>
      </c>
      <c r="D110" s="30">
        <v>1637</v>
      </c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  <c r="AML110"/>
      <c r="AMM110"/>
      <c r="AMN110"/>
      <c r="AMO110"/>
      <c r="AMP110"/>
      <c r="AMQ110"/>
      <c r="AMR110"/>
      <c r="AMS110"/>
      <c r="AMT110"/>
      <c r="AMU110"/>
      <c r="AMV110"/>
      <c r="AMW110"/>
      <c r="AMX110"/>
      <c r="AMY110"/>
      <c r="AMZ110"/>
      <c r="ANA110"/>
      <c r="ANB110"/>
      <c r="ANC110"/>
      <c r="AND110"/>
      <c r="ANE110"/>
      <c r="ANF110"/>
      <c r="ANG110"/>
      <c r="ANH110"/>
      <c r="ANI110"/>
      <c r="ANJ110"/>
      <c r="ANK110"/>
      <c r="ANL110"/>
      <c r="ANM110"/>
      <c r="ANN110"/>
      <c r="ANO110"/>
      <c r="ANP110"/>
      <c r="ANQ110"/>
      <c r="ANR110"/>
      <c r="ANS110"/>
      <c r="ANT110"/>
      <c r="ANU110"/>
      <c r="ANV110"/>
      <c r="ANW110"/>
      <c r="ANX110"/>
      <c r="ANY110"/>
      <c r="ANZ110"/>
      <c r="AOA110"/>
      <c r="AOB110"/>
      <c r="AOC110"/>
      <c r="AOD110"/>
      <c r="AOE110"/>
      <c r="AOF110"/>
      <c r="AOG110"/>
      <c r="AOH110"/>
      <c r="AOI110"/>
      <c r="AOJ110"/>
      <c r="AOK110"/>
      <c r="AOL110"/>
      <c r="AOM110"/>
      <c r="AON110"/>
      <c r="AOO110"/>
      <c r="AOP110"/>
      <c r="AOQ110"/>
      <c r="AOR110"/>
      <c r="AOS110"/>
      <c r="AOT110"/>
      <c r="AOU110"/>
      <c r="AOV110"/>
      <c r="AOW110"/>
      <c r="AOX110"/>
      <c r="AOY110"/>
      <c r="AOZ110"/>
      <c r="APA110"/>
      <c r="APB110"/>
      <c r="APC110"/>
      <c r="APD110"/>
      <c r="APE110"/>
      <c r="APF110"/>
      <c r="APG110"/>
      <c r="APH110"/>
      <c r="API110"/>
      <c r="APJ110"/>
      <c r="APK110"/>
      <c r="APL110"/>
      <c r="APM110"/>
      <c r="APN110"/>
      <c r="APO110"/>
      <c r="APP110"/>
      <c r="APQ110"/>
      <c r="APR110"/>
      <c r="APS110"/>
      <c r="APT110"/>
      <c r="APU110"/>
      <c r="APV110"/>
      <c r="APW110"/>
      <c r="APX110"/>
      <c r="APY110"/>
      <c r="APZ110"/>
      <c r="AQA110"/>
      <c r="AQB110"/>
      <c r="AQC110"/>
      <c r="AQD110"/>
      <c r="AQE110"/>
      <c r="AQF110"/>
      <c r="AQG110"/>
      <c r="AQH110"/>
      <c r="AQI110"/>
      <c r="AQJ110"/>
      <c r="AQK110"/>
      <c r="AQL110"/>
      <c r="AQM110"/>
      <c r="AQN110"/>
      <c r="AQO110"/>
      <c r="AQP110"/>
      <c r="AQQ110"/>
      <c r="AQR110"/>
      <c r="AQS110"/>
      <c r="AQT110"/>
      <c r="AQU110"/>
      <c r="AQV110"/>
      <c r="AQW110"/>
      <c r="AQX110"/>
      <c r="AQY110"/>
      <c r="AQZ110"/>
      <c r="ARA110"/>
      <c r="ARB110"/>
      <c r="ARC110"/>
      <c r="ARD110"/>
      <c r="ARE110"/>
      <c r="ARF110"/>
      <c r="ARG110"/>
      <c r="ARH110"/>
      <c r="ARI110"/>
      <c r="ARJ110"/>
      <c r="ARK110"/>
      <c r="ARL110"/>
      <c r="ARM110"/>
      <c r="ARN110"/>
      <c r="ARO110"/>
      <c r="ARP110"/>
      <c r="ARQ110"/>
      <c r="ARR110"/>
      <c r="ARS110"/>
      <c r="ART110"/>
      <c r="ARU110"/>
      <c r="ARV110"/>
      <c r="ARW110"/>
      <c r="ARX110"/>
      <c r="ARY110"/>
      <c r="ARZ110"/>
      <c r="ASA110"/>
      <c r="ASB110"/>
      <c r="ASC110"/>
      <c r="ASD110"/>
      <c r="ASE110"/>
      <c r="ASF110"/>
      <c r="ASG110"/>
      <c r="ASH110"/>
      <c r="ASI110"/>
      <c r="ASJ110"/>
      <c r="ASK110"/>
      <c r="ASL110"/>
      <c r="ASM110"/>
      <c r="ASN110"/>
      <c r="ASO110"/>
      <c r="ASP110"/>
      <c r="ASQ110"/>
      <c r="ASR110"/>
      <c r="ASS110"/>
      <c r="AST110"/>
      <c r="ASU110"/>
      <c r="ASV110"/>
      <c r="ASW110"/>
      <c r="ASX110"/>
      <c r="ASY110"/>
      <c r="ASZ110"/>
      <c r="ATA110"/>
      <c r="ATB110"/>
      <c r="ATC110"/>
      <c r="ATD110"/>
      <c r="ATE110"/>
      <c r="ATF110"/>
      <c r="ATG110"/>
      <c r="ATH110"/>
      <c r="ATI110"/>
      <c r="ATJ110"/>
      <c r="ATK110"/>
      <c r="ATL110"/>
      <c r="ATM110"/>
      <c r="ATN110"/>
      <c r="ATO110"/>
      <c r="ATP110"/>
      <c r="ATQ110"/>
      <c r="ATR110"/>
      <c r="ATS110"/>
      <c r="ATT110"/>
      <c r="ATU110"/>
      <c r="ATV110"/>
      <c r="ATW110"/>
      <c r="ATX110"/>
      <c r="ATY110"/>
      <c r="ATZ110"/>
      <c r="AUA110"/>
      <c r="AUB110"/>
      <c r="AUC110"/>
      <c r="AUD110"/>
      <c r="AUE110"/>
      <c r="AUF110"/>
      <c r="AUG110"/>
      <c r="AUH110"/>
      <c r="AUI110"/>
      <c r="AUJ110"/>
      <c r="AUK110"/>
      <c r="AUL110"/>
      <c r="AUM110"/>
      <c r="AUN110"/>
      <c r="AUO110"/>
      <c r="AUP110"/>
      <c r="AUQ110"/>
      <c r="AUR110"/>
      <c r="AUS110"/>
      <c r="AUT110"/>
      <c r="AUU110"/>
      <c r="AUV110"/>
      <c r="AUW110"/>
      <c r="AUX110"/>
      <c r="AUY110"/>
      <c r="AUZ110"/>
      <c r="AVA110"/>
      <c r="AVB110"/>
      <c r="AVC110"/>
      <c r="AVD110"/>
      <c r="AVE110"/>
      <c r="AVF110"/>
      <c r="AVG110"/>
      <c r="AVH110"/>
      <c r="AVI110"/>
      <c r="AVJ110"/>
      <c r="AVK110"/>
      <c r="AVL110"/>
      <c r="AVM110"/>
      <c r="AVN110"/>
      <c r="AVO110"/>
      <c r="AVP110"/>
      <c r="AVQ110"/>
      <c r="AVR110"/>
      <c r="AVS110"/>
      <c r="AVT110"/>
      <c r="AVU110"/>
      <c r="AVV110"/>
      <c r="AVW110"/>
      <c r="AVX110"/>
      <c r="AVY110"/>
      <c r="AVZ110"/>
      <c r="AWA110"/>
      <c r="AWB110"/>
      <c r="AWC110"/>
      <c r="AWD110"/>
      <c r="AWE110"/>
      <c r="AWF110"/>
      <c r="AWG110"/>
      <c r="AWH110"/>
      <c r="AWI110"/>
      <c r="AWJ110"/>
      <c r="AWK110"/>
      <c r="AWL110"/>
      <c r="AWM110"/>
      <c r="AWN110"/>
      <c r="AWO110"/>
      <c r="AWP110"/>
      <c r="AWQ110"/>
      <c r="AWR110"/>
      <c r="AWS110"/>
      <c r="AWT110"/>
      <c r="AWU110"/>
      <c r="AWV110"/>
      <c r="AWW110"/>
      <c r="AWX110"/>
      <c r="AWY110"/>
      <c r="AWZ110"/>
      <c r="AXA110"/>
      <c r="AXB110"/>
      <c r="AXC110"/>
      <c r="AXD110"/>
      <c r="AXE110"/>
      <c r="AXF110"/>
      <c r="AXG110"/>
      <c r="AXH110"/>
      <c r="AXI110"/>
      <c r="AXJ110"/>
      <c r="AXK110"/>
      <c r="AXL110"/>
      <c r="AXM110"/>
      <c r="AXN110"/>
      <c r="AXO110"/>
      <c r="AXP110"/>
      <c r="AXQ110"/>
      <c r="AXR110"/>
      <c r="AXS110"/>
      <c r="AXT110"/>
      <c r="AXU110"/>
      <c r="AXV110"/>
      <c r="AXW110"/>
      <c r="AXX110"/>
      <c r="AXY110"/>
      <c r="AXZ110"/>
      <c r="AYA110"/>
      <c r="AYB110"/>
      <c r="AYC110"/>
      <c r="AYD110"/>
      <c r="AYE110"/>
      <c r="AYF110"/>
      <c r="AYG110"/>
      <c r="AYH110"/>
      <c r="AYI110"/>
      <c r="AYJ110"/>
      <c r="AYK110"/>
      <c r="AYL110"/>
      <c r="AYM110"/>
      <c r="AYN110"/>
      <c r="AYO110"/>
      <c r="AYP110"/>
      <c r="AYQ110"/>
      <c r="AYR110"/>
      <c r="AYS110"/>
      <c r="AYT110"/>
      <c r="AYU110"/>
      <c r="AYV110"/>
      <c r="AYW110"/>
      <c r="AYX110"/>
      <c r="AYY110"/>
      <c r="AYZ110"/>
      <c r="AZA110"/>
      <c r="AZB110"/>
      <c r="AZC110"/>
      <c r="AZD110"/>
      <c r="AZE110"/>
      <c r="AZF110"/>
      <c r="AZG110"/>
      <c r="AZH110"/>
      <c r="AZI110"/>
      <c r="AZJ110"/>
      <c r="AZK110"/>
      <c r="AZL110"/>
      <c r="AZM110"/>
      <c r="AZN110"/>
      <c r="AZO110"/>
      <c r="AZP110"/>
      <c r="AZQ110"/>
      <c r="AZR110"/>
      <c r="AZS110"/>
      <c r="AZT110"/>
      <c r="AZU110"/>
      <c r="AZV110"/>
      <c r="AZW110"/>
      <c r="AZX110"/>
      <c r="AZY110"/>
      <c r="AZZ110"/>
      <c r="BAA110"/>
      <c r="BAB110"/>
      <c r="BAC110"/>
      <c r="BAD110"/>
      <c r="BAE110"/>
      <c r="BAF110"/>
      <c r="BAG110"/>
      <c r="BAH110"/>
      <c r="BAI110"/>
      <c r="BAJ110"/>
      <c r="BAK110"/>
      <c r="BAL110"/>
      <c r="BAM110"/>
      <c r="BAN110"/>
      <c r="BAO110"/>
      <c r="BAP110"/>
      <c r="BAQ110"/>
      <c r="BAR110"/>
      <c r="BAS110"/>
      <c r="BAT110"/>
      <c r="BAU110"/>
      <c r="BAV110"/>
      <c r="BAW110"/>
      <c r="BAX110"/>
      <c r="BAY110"/>
      <c r="BAZ110"/>
      <c r="BBA110"/>
      <c r="BBB110"/>
      <c r="BBC110"/>
      <c r="BBD110"/>
      <c r="BBE110"/>
      <c r="BBF110"/>
      <c r="BBG110"/>
      <c r="BBH110"/>
      <c r="BBI110"/>
      <c r="BBJ110"/>
      <c r="BBK110"/>
      <c r="BBL110"/>
      <c r="BBM110"/>
      <c r="BBN110"/>
      <c r="BBO110"/>
      <c r="BBP110"/>
      <c r="BBQ110"/>
      <c r="BBR110"/>
      <c r="BBS110"/>
      <c r="BBT110"/>
      <c r="BBU110"/>
      <c r="BBV110"/>
      <c r="BBW110"/>
      <c r="BBX110"/>
      <c r="BBY110"/>
      <c r="BBZ110"/>
      <c r="BCA110"/>
      <c r="BCB110"/>
      <c r="BCC110"/>
      <c r="BCD110"/>
      <c r="BCE110"/>
      <c r="BCF110"/>
      <c r="BCG110"/>
      <c r="BCH110"/>
      <c r="BCI110"/>
      <c r="BCJ110"/>
      <c r="BCK110"/>
      <c r="BCL110"/>
      <c r="BCM110"/>
      <c r="BCN110"/>
      <c r="BCO110"/>
      <c r="BCP110"/>
      <c r="BCQ110"/>
      <c r="BCR110"/>
      <c r="BCS110"/>
      <c r="BCT110"/>
      <c r="BCU110"/>
      <c r="BCV110"/>
      <c r="BCW110"/>
      <c r="BCX110"/>
      <c r="BCY110"/>
      <c r="BCZ110"/>
      <c r="BDA110"/>
      <c r="BDB110"/>
      <c r="BDC110"/>
      <c r="BDD110"/>
      <c r="BDE110"/>
      <c r="BDF110"/>
      <c r="BDG110"/>
      <c r="BDH110"/>
      <c r="BDI110"/>
      <c r="BDJ110"/>
      <c r="BDK110"/>
      <c r="BDL110"/>
      <c r="BDM110"/>
      <c r="BDN110"/>
      <c r="BDO110"/>
      <c r="BDP110"/>
      <c r="BDQ110"/>
      <c r="BDR110"/>
      <c r="BDS110"/>
      <c r="BDT110"/>
      <c r="BDU110"/>
      <c r="BDV110"/>
      <c r="BDW110"/>
      <c r="BDX110"/>
      <c r="BDY110"/>
      <c r="BDZ110"/>
      <c r="BEA110"/>
      <c r="BEB110"/>
      <c r="BEC110"/>
      <c r="BED110"/>
      <c r="BEE110"/>
      <c r="BEF110"/>
      <c r="BEG110"/>
      <c r="BEH110"/>
      <c r="BEI110"/>
      <c r="BEJ110"/>
      <c r="BEK110"/>
      <c r="BEL110"/>
      <c r="BEM110"/>
      <c r="BEN110"/>
      <c r="BEO110"/>
      <c r="BEP110"/>
      <c r="BEQ110"/>
      <c r="BER110"/>
      <c r="BES110"/>
      <c r="BET110"/>
      <c r="BEU110"/>
      <c r="BEV110"/>
      <c r="BEW110"/>
      <c r="BEX110"/>
      <c r="BEY110"/>
      <c r="BEZ110"/>
      <c r="BFA110"/>
      <c r="BFB110"/>
      <c r="BFC110"/>
      <c r="BFD110"/>
      <c r="BFE110"/>
      <c r="BFF110"/>
      <c r="BFG110"/>
      <c r="BFH110"/>
      <c r="BFI110"/>
      <c r="BFJ110"/>
      <c r="BFK110"/>
      <c r="BFL110"/>
      <c r="BFM110"/>
      <c r="BFN110"/>
      <c r="BFO110"/>
      <c r="BFP110"/>
    </row>
    <row r="111" spans="2:1524" s="1" customFormat="1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  <c r="AQH111"/>
      <c r="AQI111"/>
      <c r="AQJ111"/>
      <c r="AQK111"/>
      <c r="AQL111"/>
      <c r="AQM111"/>
      <c r="AQN111"/>
      <c r="AQO111"/>
      <c r="AQP111"/>
      <c r="AQQ111"/>
      <c r="AQR111"/>
      <c r="AQS111"/>
      <c r="AQT111"/>
      <c r="AQU111"/>
      <c r="AQV111"/>
      <c r="AQW111"/>
      <c r="AQX111"/>
      <c r="AQY111"/>
      <c r="AQZ111"/>
      <c r="ARA111"/>
      <c r="ARB111"/>
      <c r="ARC111"/>
      <c r="ARD111"/>
      <c r="ARE111"/>
      <c r="ARF111"/>
      <c r="ARG111"/>
      <c r="ARH111"/>
      <c r="ARI111"/>
      <c r="ARJ111"/>
      <c r="ARK111"/>
      <c r="ARL111"/>
      <c r="ARM111"/>
      <c r="ARN111"/>
      <c r="ARO111"/>
      <c r="ARP111"/>
      <c r="ARQ111"/>
      <c r="ARR111"/>
      <c r="ARS111"/>
      <c r="ART111"/>
      <c r="ARU111"/>
      <c r="ARV111"/>
      <c r="ARW111"/>
      <c r="ARX111"/>
      <c r="ARY111"/>
      <c r="ARZ111"/>
      <c r="ASA111"/>
      <c r="ASB111"/>
      <c r="ASC111"/>
      <c r="ASD111"/>
      <c r="ASE111"/>
      <c r="ASF111"/>
      <c r="ASG111"/>
      <c r="ASH111"/>
      <c r="ASI111"/>
      <c r="ASJ111"/>
      <c r="ASK111"/>
      <c r="ASL111"/>
      <c r="ASM111"/>
      <c r="ASN111"/>
      <c r="ASO111"/>
      <c r="ASP111"/>
      <c r="ASQ111"/>
      <c r="ASR111"/>
      <c r="ASS111"/>
      <c r="AST111"/>
      <c r="ASU111"/>
      <c r="ASV111"/>
      <c r="ASW111"/>
      <c r="ASX111"/>
      <c r="ASY111"/>
      <c r="ASZ111"/>
      <c r="ATA111"/>
      <c r="ATB111"/>
      <c r="ATC111"/>
      <c r="ATD111"/>
      <c r="ATE111"/>
      <c r="ATF111"/>
      <c r="ATG111"/>
      <c r="ATH111"/>
      <c r="ATI111"/>
      <c r="ATJ111"/>
      <c r="ATK111"/>
      <c r="ATL111"/>
      <c r="ATM111"/>
      <c r="ATN111"/>
      <c r="ATO111"/>
      <c r="ATP111"/>
      <c r="ATQ111"/>
      <c r="ATR111"/>
      <c r="ATS111"/>
      <c r="ATT111"/>
      <c r="ATU111"/>
      <c r="ATV111"/>
      <c r="ATW111"/>
      <c r="ATX111"/>
      <c r="ATY111"/>
      <c r="ATZ111"/>
      <c r="AUA111"/>
      <c r="AUB111"/>
      <c r="AUC111"/>
      <c r="AUD111"/>
      <c r="AUE111"/>
      <c r="AUF111"/>
      <c r="AUG111"/>
      <c r="AUH111"/>
      <c r="AUI111"/>
      <c r="AUJ111"/>
      <c r="AUK111"/>
      <c r="AUL111"/>
      <c r="AUM111"/>
      <c r="AUN111"/>
      <c r="AUO111"/>
      <c r="AUP111"/>
      <c r="AUQ111"/>
      <c r="AUR111"/>
      <c r="AUS111"/>
      <c r="AUT111"/>
      <c r="AUU111"/>
      <c r="AUV111"/>
      <c r="AUW111"/>
      <c r="AUX111"/>
      <c r="AUY111"/>
      <c r="AUZ111"/>
      <c r="AVA111"/>
      <c r="AVB111"/>
      <c r="AVC111"/>
      <c r="AVD111"/>
      <c r="AVE111"/>
      <c r="AVF111"/>
      <c r="AVG111"/>
      <c r="AVH111"/>
      <c r="AVI111"/>
      <c r="AVJ111"/>
      <c r="AVK111"/>
      <c r="AVL111"/>
      <c r="AVM111"/>
      <c r="AVN111"/>
      <c r="AVO111"/>
      <c r="AVP111"/>
      <c r="AVQ111"/>
      <c r="AVR111"/>
      <c r="AVS111"/>
      <c r="AVT111"/>
      <c r="AVU111"/>
      <c r="AVV111"/>
      <c r="AVW111"/>
      <c r="AVX111"/>
      <c r="AVY111"/>
      <c r="AVZ111"/>
      <c r="AWA111"/>
      <c r="AWB111"/>
      <c r="AWC111"/>
      <c r="AWD111"/>
      <c r="AWE111"/>
      <c r="AWF111"/>
      <c r="AWG111"/>
      <c r="AWH111"/>
      <c r="AWI111"/>
      <c r="AWJ111"/>
      <c r="AWK111"/>
      <c r="AWL111"/>
      <c r="AWM111"/>
      <c r="AWN111"/>
      <c r="AWO111"/>
      <c r="AWP111"/>
      <c r="AWQ111"/>
      <c r="AWR111"/>
      <c r="AWS111"/>
      <c r="AWT111"/>
      <c r="AWU111"/>
      <c r="AWV111"/>
      <c r="AWW111"/>
      <c r="AWX111"/>
      <c r="AWY111"/>
      <c r="AWZ111"/>
      <c r="AXA111"/>
      <c r="AXB111"/>
      <c r="AXC111"/>
      <c r="AXD111"/>
      <c r="AXE111"/>
      <c r="AXF111"/>
      <c r="AXG111"/>
      <c r="AXH111"/>
      <c r="AXI111"/>
      <c r="AXJ111"/>
      <c r="AXK111"/>
      <c r="AXL111"/>
      <c r="AXM111"/>
      <c r="AXN111"/>
      <c r="AXO111"/>
      <c r="AXP111"/>
      <c r="AXQ111"/>
      <c r="AXR111"/>
      <c r="AXS111"/>
      <c r="AXT111"/>
      <c r="AXU111"/>
      <c r="AXV111"/>
      <c r="AXW111"/>
      <c r="AXX111"/>
      <c r="AXY111"/>
      <c r="AXZ111"/>
      <c r="AYA111"/>
      <c r="AYB111"/>
      <c r="AYC111"/>
      <c r="AYD111"/>
      <c r="AYE111"/>
      <c r="AYF111"/>
      <c r="AYG111"/>
      <c r="AYH111"/>
      <c r="AYI111"/>
      <c r="AYJ111"/>
      <c r="AYK111"/>
      <c r="AYL111"/>
      <c r="AYM111"/>
      <c r="AYN111"/>
      <c r="AYO111"/>
      <c r="AYP111"/>
      <c r="AYQ111"/>
      <c r="AYR111"/>
      <c r="AYS111"/>
      <c r="AYT111"/>
      <c r="AYU111"/>
      <c r="AYV111"/>
      <c r="AYW111"/>
      <c r="AYX111"/>
      <c r="AYY111"/>
      <c r="AYZ111"/>
      <c r="AZA111"/>
      <c r="AZB111"/>
      <c r="AZC111"/>
      <c r="AZD111"/>
      <c r="AZE111"/>
      <c r="AZF111"/>
      <c r="AZG111"/>
      <c r="AZH111"/>
      <c r="AZI111"/>
      <c r="AZJ111"/>
      <c r="AZK111"/>
      <c r="AZL111"/>
      <c r="AZM111"/>
      <c r="AZN111"/>
      <c r="AZO111"/>
      <c r="AZP111"/>
      <c r="AZQ111"/>
      <c r="AZR111"/>
      <c r="AZS111"/>
      <c r="AZT111"/>
      <c r="AZU111"/>
      <c r="AZV111"/>
      <c r="AZW111"/>
      <c r="AZX111"/>
      <c r="AZY111"/>
      <c r="AZZ111"/>
      <c r="BAA111"/>
      <c r="BAB111"/>
      <c r="BAC111"/>
      <c r="BAD111"/>
      <c r="BAE111"/>
      <c r="BAF111"/>
      <c r="BAG111"/>
      <c r="BAH111"/>
      <c r="BAI111"/>
      <c r="BAJ111"/>
      <c r="BAK111"/>
      <c r="BAL111"/>
      <c r="BAM111"/>
      <c r="BAN111"/>
      <c r="BAO111"/>
      <c r="BAP111"/>
      <c r="BAQ111"/>
      <c r="BAR111"/>
      <c r="BAS111"/>
      <c r="BAT111"/>
      <c r="BAU111"/>
      <c r="BAV111"/>
      <c r="BAW111"/>
      <c r="BAX111"/>
      <c r="BAY111"/>
      <c r="BAZ111"/>
      <c r="BBA111"/>
      <c r="BBB111"/>
      <c r="BBC111"/>
      <c r="BBD111"/>
      <c r="BBE111"/>
      <c r="BBF111"/>
      <c r="BBG111"/>
      <c r="BBH111"/>
      <c r="BBI111"/>
      <c r="BBJ111"/>
      <c r="BBK111"/>
      <c r="BBL111"/>
      <c r="BBM111"/>
      <c r="BBN111"/>
      <c r="BBO111"/>
      <c r="BBP111"/>
      <c r="BBQ111"/>
      <c r="BBR111"/>
      <c r="BBS111"/>
      <c r="BBT111"/>
      <c r="BBU111"/>
      <c r="BBV111"/>
      <c r="BBW111"/>
      <c r="BBX111"/>
      <c r="BBY111"/>
      <c r="BBZ111"/>
      <c r="BCA111"/>
      <c r="BCB111"/>
      <c r="BCC111"/>
      <c r="BCD111"/>
      <c r="BCE111"/>
      <c r="BCF111"/>
      <c r="BCG111"/>
      <c r="BCH111"/>
      <c r="BCI111"/>
      <c r="BCJ111"/>
      <c r="BCK111"/>
      <c r="BCL111"/>
      <c r="BCM111"/>
      <c r="BCN111"/>
      <c r="BCO111"/>
      <c r="BCP111"/>
      <c r="BCQ111"/>
      <c r="BCR111"/>
      <c r="BCS111"/>
      <c r="BCT111"/>
      <c r="BCU111"/>
      <c r="BCV111"/>
      <c r="BCW111"/>
      <c r="BCX111"/>
      <c r="BCY111"/>
      <c r="BCZ111"/>
      <c r="BDA111"/>
      <c r="BDB111"/>
      <c r="BDC111"/>
      <c r="BDD111"/>
      <c r="BDE111"/>
      <c r="BDF111"/>
      <c r="BDG111"/>
      <c r="BDH111"/>
      <c r="BDI111"/>
      <c r="BDJ111"/>
      <c r="BDK111"/>
      <c r="BDL111"/>
      <c r="BDM111"/>
      <c r="BDN111"/>
      <c r="BDO111"/>
      <c r="BDP111"/>
      <c r="BDQ111"/>
      <c r="BDR111"/>
      <c r="BDS111"/>
      <c r="BDT111"/>
      <c r="BDU111"/>
      <c r="BDV111"/>
      <c r="BDW111"/>
      <c r="BDX111"/>
      <c r="BDY111"/>
      <c r="BDZ111"/>
      <c r="BEA111"/>
      <c r="BEB111"/>
      <c r="BEC111"/>
      <c r="BED111"/>
      <c r="BEE111"/>
      <c r="BEF111"/>
      <c r="BEG111"/>
      <c r="BEH111"/>
      <c r="BEI111"/>
      <c r="BEJ111"/>
      <c r="BEK111"/>
      <c r="BEL111"/>
      <c r="BEM111"/>
      <c r="BEN111"/>
      <c r="BEO111"/>
      <c r="BEP111"/>
      <c r="BEQ111"/>
      <c r="BER111"/>
      <c r="BES111"/>
      <c r="BET111"/>
      <c r="BEU111"/>
      <c r="BEV111"/>
      <c r="BEW111"/>
      <c r="BEX111"/>
      <c r="BEY111"/>
      <c r="BEZ111"/>
      <c r="BFA111"/>
      <c r="BFB111"/>
      <c r="BFC111"/>
      <c r="BFD111"/>
      <c r="BFE111"/>
      <c r="BFF111"/>
      <c r="BFG111"/>
      <c r="BFH111"/>
      <c r="BFI111"/>
      <c r="BFJ111"/>
      <c r="BFK111"/>
      <c r="BFL111"/>
      <c r="BFM111"/>
      <c r="BFN111"/>
      <c r="BFO111"/>
      <c r="BFP111"/>
    </row>
    <row r="112" spans="2:1524" s="1" customFormat="1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/>
      <c r="AUS112"/>
      <c r="AUT112"/>
      <c r="AUU112"/>
      <c r="AUV112"/>
      <c r="AUW112"/>
      <c r="AUX112"/>
      <c r="AUY112"/>
      <c r="AUZ112"/>
      <c r="AVA112"/>
      <c r="AVB112"/>
      <c r="AVC112"/>
      <c r="AVD112"/>
      <c r="AVE112"/>
      <c r="AVF112"/>
      <c r="AVG112"/>
      <c r="AVH112"/>
      <c r="AVI112"/>
      <c r="AVJ112"/>
      <c r="AVK112"/>
      <c r="AVL112"/>
      <c r="AVM112"/>
      <c r="AVN112"/>
      <c r="AVO112"/>
      <c r="AVP112"/>
      <c r="AVQ112"/>
      <c r="AVR112"/>
      <c r="AVS112"/>
      <c r="AVT112"/>
      <c r="AVU112"/>
      <c r="AVV112"/>
      <c r="AVW112"/>
      <c r="AVX112"/>
      <c r="AVY112"/>
      <c r="AVZ112"/>
      <c r="AWA112"/>
      <c r="AWB112"/>
      <c r="AWC112"/>
      <c r="AWD112"/>
      <c r="AWE112"/>
      <c r="AWF112"/>
      <c r="AWG112"/>
      <c r="AWH112"/>
      <c r="AWI112"/>
      <c r="AWJ112"/>
      <c r="AWK112"/>
      <c r="AWL112"/>
      <c r="AWM112"/>
      <c r="AWN112"/>
      <c r="AWO112"/>
      <c r="AWP112"/>
      <c r="AWQ112"/>
      <c r="AWR112"/>
      <c r="AWS112"/>
      <c r="AWT112"/>
      <c r="AWU112"/>
      <c r="AWV112"/>
      <c r="AWW112"/>
      <c r="AWX112"/>
      <c r="AWY112"/>
      <c r="AWZ112"/>
      <c r="AXA112"/>
      <c r="AXB112"/>
      <c r="AXC112"/>
      <c r="AXD112"/>
      <c r="AXE112"/>
      <c r="AXF112"/>
      <c r="AXG112"/>
      <c r="AXH112"/>
      <c r="AXI112"/>
      <c r="AXJ112"/>
      <c r="AXK112"/>
      <c r="AXL112"/>
      <c r="AXM112"/>
      <c r="AXN112"/>
      <c r="AXO112"/>
      <c r="AXP112"/>
      <c r="AXQ112"/>
      <c r="AXR112"/>
      <c r="AXS112"/>
      <c r="AXT112"/>
      <c r="AXU112"/>
      <c r="AXV112"/>
      <c r="AXW112"/>
      <c r="AXX112"/>
      <c r="AXY112"/>
      <c r="AXZ112"/>
      <c r="AYA112"/>
      <c r="AYB112"/>
      <c r="AYC112"/>
      <c r="AYD112"/>
      <c r="AYE112"/>
      <c r="AYF112"/>
      <c r="AYG112"/>
      <c r="AYH112"/>
      <c r="AYI112"/>
      <c r="AYJ112"/>
      <c r="AYK112"/>
      <c r="AYL112"/>
      <c r="AYM112"/>
      <c r="AYN112"/>
      <c r="AYO112"/>
      <c r="AYP112"/>
      <c r="AYQ112"/>
      <c r="AYR112"/>
      <c r="AYS112"/>
      <c r="AYT112"/>
      <c r="AYU112"/>
      <c r="AYV112"/>
      <c r="AYW112"/>
      <c r="AYX112"/>
      <c r="AYY112"/>
      <c r="AYZ112"/>
      <c r="AZA112"/>
      <c r="AZB112"/>
      <c r="AZC112"/>
      <c r="AZD112"/>
      <c r="AZE112"/>
      <c r="AZF112"/>
      <c r="AZG112"/>
      <c r="AZH112"/>
      <c r="AZI112"/>
      <c r="AZJ112"/>
      <c r="AZK112"/>
      <c r="AZL112"/>
      <c r="AZM112"/>
      <c r="AZN112"/>
      <c r="AZO112"/>
      <c r="AZP112"/>
      <c r="AZQ112"/>
      <c r="AZR112"/>
      <c r="AZS112"/>
      <c r="AZT112"/>
      <c r="AZU112"/>
      <c r="AZV112"/>
      <c r="AZW112"/>
      <c r="AZX112"/>
      <c r="AZY112"/>
      <c r="AZZ112"/>
      <c r="BAA112"/>
      <c r="BAB112"/>
      <c r="BAC112"/>
      <c r="BAD112"/>
      <c r="BAE112"/>
      <c r="BAF112"/>
      <c r="BAG112"/>
      <c r="BAH112"/>
      <c r="BAI112"/>
      <c r="BAJ112"/>
      <c r="BAK112"/>
      <c r="BAL112"/>
      <c r="BAM112"/>
      <c r="BAN112"/>
      <c r="BAO112"/>
      <c r="BAP112"/>
      <c r="BAQ112"/>
      <c r="BAR112"/>
      <c r="BAS112"/>
      <c r="BAT112"/>
      <c r="BAU112"/>
      <c r="BAV112"/>
      <c r="BAW112"/>
      <c r="BAX112"/>
      <c r="BAY112"/>
      <c r="BAZ112"/>
      <c r="BBA112"/>
      <c r="BBB112"/>
      <c r="BBC112"/>
      <c r="BBD112"/>
      <c r="BBE112"/>
      <c r="BBF112"/>
      <c r="BBG112"/>
      <c r="BBH112"/>
      <c r="BBI112"/>
      <c r="BBJ112"/>
      <c r="BBK112"/>
      <c r="BBL112"/>
      <c r="BBM112"/>
      <c r="BBN112"/>
      <c r="BBO112"/>
      <c r="BBP112"/>
      <c r="BBQ112"/>
      <c r="BBR112"/>
      <c r="BBS112"/>
      <c r="BBT112"/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  <c r="BDV112"/>
      <c r="BDW112"/>
      <c r="BDX112"/>
      <c r="BDY112"/>
      <c r="BDZ112"/>
      <c r="BEA112"/>
      <c r="BEB112"/>
      <c r="BEC112"/>
      <c r="BED112"/>
      <c r="BEE112"/>
      <c r="BEF112"/>
      <c r="BEG112"/>
      <c r="BEH112"/>
      <c r="BEI112"/>
      <c r="BEJ112"/>
      <c r="BEK112"/>
      <c r="BEL112"/>
      <c r="BEM112"/>
      <c r="BEN112"/>
      <c r="BEO112"/>
      <c r="BEP112"/>
      <c r="BEQ112"/>
      <c r="BER112"/>
      <c r="BES112"/>
      <c r="BET112"/>
      <c r="BEU112"/>
      <c r="BEV112"/>
      <c r="BEW112"/>
      <c r="BEX112"/>
      <c r="BEY112"/>
      <c r="BEZ112"/>
      <c r="BFA112"/>
      <c r="BFB112"/>
      <c r="BFC112"/>
      <c r="BFD112"/>
      <c r="BFE112"/>
      <c r="BFF112"/>
      <c r="BFG112"/>
      <c r="BFH112"/>
      <c r="BFI112"/>
      <c r="BFJ112"/>
      <c r="BFK112"/>
      <c r="BFL112"/>
      <c r="BFM112"/>
      <c r="BFN112"/>
      <c r="BFO112"/>
      <c r="BFP112"/>
    </row>
    <row r="113" spans="1:1524" s="1" customFormat="1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  <c r="AML113"/>
      <c r="AMM113"/>
      <c r="AMN113"/>
      <c r="AMO113"/>
      <c r="AMP113"/>
      <c r="AMQ113"/>
      <c r="AMR113"/>
      <c r="AMS113"/>
      <c r="AMT113"/>
      <c r="AMU113"/>
      <c r="AMV113"/>
      <c r="AMW113"/>
      <c r="AMX113"/>
      <c r="AMY113"/>
      <c r="AMZ113"/>
      <c r="ANA113"/>
      <c r="ANB113"/>
      <c r="ANC113"/>
      <c r="AND113"/>
      <c r="ANE113"/>
      <c r="ANF113"/>
      <c r="ANG113"/>
      <c r="ANH113"/>
      <c r="ANI113"/>
      <c r="ANJ113"/>
      <c r="ANK113"/>
      <c r="ANL113"/>
      <c r="ANM113"/>
      <c r="ANN113"/>
      <c r="ANO113"/>
      <c r="ANP113"/>
      <c r="ANQ113"/>
      <c r="ANR113"/>
      <c r="ANS113"/>
      <c r="ANT113"/>
      <c r="ANU113"/>
      <c r="ANV113"/>
      <c r="ANW113"/>
      <c r="ANX113"/>
      <c r="ANY113"/>
      <c r="ANZ113"/>
      <c r="AOA113"/>
      <c r="AOB113"/>
      <c r="AOC113"/>
      <c r="AOD113"/>
      <c r="AOE113"/>
      <c r="AOF113"/>
      <c r="AOG113"/>
      <c r="AOH113"/>
      <c r="AOI113"/>
      <c r="AOJ113"/>
      <c r="AOK113"/>
      <c r="AOL113"/>
      <c r="AOM113"/>
      <c r="AON113"/>
      <c r="AOO113"/>
      <c r="AOP113"/>
      <c r="AOQ113"/>
      <c r="AOR113"/>
      <c r="AOS113"/>
      <c r="AOT113"/>
      <c r="AOU113"/>
      <c r="AOV113"/>
      <c r="AOW113"/>
      <c r="AOX113"/>
      <c r="AOY113"/>
      <c r="AOZ113"/>
      <c r="APA113"/>
      <c r="APB113"/>
      <c r="APC113"/>
      <c r="APD113"/>
      <c r="APE113"/>
      <c r="APF113"/>
      <c r="APG113"/>
      <c r="APH113"/>
      <c r="API113"/>
      <c r="APJ113"/>
      <c r="APK113"/>
      <c r="APL113"/>
      <c r="APM113"/>
      <c r="APN113"/>
      <c r="APO113"/>
      <c r="APP113"/>
      <c r="APQ113"/>
      <c r="APR113"/>
      <c r="APS113"/>
      <c r="APT113"/>
      <c r="APU113"/>
      <c r="APV113"/>
      <c r="APW113"/>
      <c r="APX113"/>
      <c r="APY113"/>
      <c r="APZ113"/>
      <c r="AQA113"/>
      <c r="AQB113"/>
      <c r="AQC113"/>
      <c r="AQD113"/>
      <c r="AQE113"/>
      <c r="AQF113"/>
      <c r="AQG113"/>
      <c r="AQH113"/>
      <c r="AQI113"/>
      <c r="AQJ113"/>
      <c r="AQK113"/>
      <c r="AQL113"/>
      <c r="AQM113"/>
      <c r="AQN113"/>
      <c r="AQO113"/>
      <c r="AQP113"/>
      <c r="AQQ113"/>
      <c r="AQR113"/>
      <c r="AQS113"/>
      <c r="AQT113"/>
      <c r="AQU113"/>
      <c r="AQV113"/>
      <c r="AQW113"/>
      <c r="AQX113"/>
      <c r="AQY113"/>
      <c r="AQZ113"/>
      <c r="ARA113"/>
      <c r="ARB113"/>
      <c r="ARC113"/>
      <c r="ARD113"/>
      <c r="ARE113"/>
      <c r="ARF113"/>
      <c r="ARG113"/>
      <c r="ARH113"/>
      <c r="ARI113"/>
      <c r="ARJ113"/>
      <c r="ARK113"/>
      <c r="ARL113"/>
      <c r="ARM113"/>
      <c r="ARN113"/>
      <c r="ARO113"/>
      <c r="ARP113"/>
      <c r="ARQ113"/>
      <c r="ARR113"/>
      <c r="ARS113"/>
      <c r="ART113"/>
      <c r="ARU113"/>
      <c r="ARV113"/>
      <c r="ARW113"/>
      <c r="ARX113"/>
      <c r="ARY113"/>
      <c r="ARZ113"/>
      <c r="ASA113"/>
      <c r="ASB113"/>
      <c r="ASC113"/>
      <c r="ASD113"/>
      <c r="ASE113"/>
      <c r="ASF113"/>
      <c r="ASG113"/>
      <c r="ASH113"/>
      <c r="ASI113"/>
      <c r="ASJ113"/>
      <c r="ASK113"/>
      <c r="ASL113"/>
      <c r="ASM113"/>
      <c r="ASN113"/>
      <c r="ASO113"/>
      <c r="ASP113"/>
      <c r="ASQ113"/>
      <c r="ASR113"/>
      <c r="ASS113"/>
      <c r="AST113"/>
      <c r="ASU113"/>
      <c r="ASV113"/>
      <c r="ASW113"/>
      <c r="ASX113"/>
      <c r="ASY113"/>
      <c r="ASZ113"/>
      <c r="ATA113"/>
      <c r="ATB113"/>
      <c r="ATC113"/>
      <c r="ATD113"/>
      <c r="ATE113"/>
      <c r="ATF113"/>
      <c r="ATG113"/>
      <c r="ATH113"/>
      <c r="ATI113"/>
      <c r="ATJ113"/>
      <c r="ATK113"/>
      <c r="ATL113"/>
      <c r="ATM113"/>
      <c r="ATN113"/>
      <c r="ATO113"/>
      <c r="ATP113"/>
      <c r="ATQ113"/>
      <c r="ATR113"/>
      <c r="ATS113"/>
      <c r="ATT113"/>
      <c r="ATU113"/>
      <c r="ATV113"/>
      <c r="ATW113"/>
      <c r="ATX113"/>
      <c r="ATY113"/>
      <c r="ATZ113"/>
      <c r="AUA113"/>
      <c r="AUB113"/>
      <c r="AUC113"/>
      <c r="AUD113"/>
      <c r="AUE113"/>
      <c r="AUF113"/>
      <c r="AUG113"/>
      <c r="AUH113"/>
      <c r="AUI113"/>
      <c r="AUJ113"/>
      <c r="AUK113"/>
      <c r="AUL113"/>
      <c r="AUM113"/>
      <c r="AUN113"/>
      <c r="AUO113"/>
      <c r="AUP113"/>
      <c r="AUQ113"/>
      <c r="AUR113"/>
      <c r="AUS113"/>
      <c r="AUT113"/>
      <c r="AUU113"/>
      <c r="AUV113"/>
      <c r="AUW113"/>
      <c r="AUX113"/>
      <c r="AUY113"/>
      <c r="AUZ113"/>
      <c r="AVA113"/>
      <c r="AVB113"/>
      <c r="AVC113"/>
      <c r="AVD113"/>
      <c r="AVE113"/>
      <c r="AVF113"/>
      <c r="AVG113"/>
      <c r="AVH113"/>
      <c r="AVI113"/>
      <c r="AVJ113"/>
      <c r="AVK113"/>
      <c r="AVL113"/>
      <c r="AVM113"/>
      <c r="AVN113"/>
      <c r="AVO113"/>
      <c r="AVP113"/>
      <c r="AVQ113"/>
      <c r="AVR113"/>
      <c r="AVS113"/>
      <c r="AVT113"/>
      <c r="AVU113"/>
      <c r="AVV113"/>
      <c r="AVW113"/>
      <c r="AVX113"/>
      <c r="AVY113"/>
      <c r="AVZ113"/>
      <c r="AWA113"/>
      <c r="AWB113"/>
      <c r="AWC113"/>
      <c r="AWD113"/>
      <c r="AWE113"/>
      <c r="AWF113"/>
      <c r="AWG113"/>
      <c r="AWH113"/>
      <c r="AWI113"/>
      <c r="AWJ113"/>
      <c r="AWK113"/>
      <c r="AWL113"/>
      <c r="AWM113"/>
      <c r="AWN113"/>
      <c r="AWO113"/>
      <c r="AWP113"/>
      <c r="AWQ113"/>
      <c r="AWR113"/>
      <c r="AWS113"/>
      <c r="AWT113"/>
      <c r="AWU113"/>
      <c r="AWV113"/>
      <c r="AWW113"/>
      <c r="AWX113"/>
      <c r="AWY113"/>
      <c r="AWZ113"/>
      <c r="AXA113"/>
      <c r="AXB113"/>
      <c r="AXC113"/>
      <c r="AXD113"/>
      <c r="AXE113"/>
      <c r="AXF113"/>
      <c r="AXG113"/>
      <c r="AXH113"/>
      <c r="AXI113"/>
      <c r="AXJ113"/>
      <c r="AXK113"/>
      <c r="AXL113"/>
      <c r="AXM113"/>
      <c r="AXN113"/>
      <c r="AXO113"/>
      <c r="AXP113"/>
      <c r="AXQ113"/>
      <c r="AXR113"/>
      <c r="AXS113"/>
      <c r="AXT113"/>
      <c r="AXU113"/>
      <c r="AXV113"/>
      <c r="AXW113"/>
      <c r="AXX113"/>
      <c r="AXY113"/>
      <c r="AXZ113"/>
      <c r="AYA113"/>
      <c r="AYB113"/>
      <c r="AYC113"/>
      <c r="AYD113"/>
      <c r="AYE113"/>
      <c r="AYF113"/>
      <c r="AYG113"/>
      <c r="AYH113"/>
      <c r="AYI113"/>
      <c r="AYJ113"/>
      <c r="AYK113"/>
      <c r="AYL113"/>
      <c r="AYM113"/>
      <c r="AYN113"/>
      <c r="AYO113"/>
      <c r="AYP113"/>
      <c r="AYQ113"/>
      <c r="AYR113"/>
      <c r="AYS113"/>
      <c r="AYT113"/>
      <c r="AYU113"/>
      <c r="AYV113"/>
      <c r="AYW113"/>
      <c r="AYX113"/>
      <c r="AYY113"/>
      <c r="AYZ113"/>
      <c r="AZA113"/>
      <c r="AZB113"/>
      <c r="AZC113"/>
      <c r="AZD113"/>
      <c r="AZE113"/>
      <c r="AZF113"/>
      <c r="AZG113"/>
      <c r="AZH113"/>
      <c r="AZI113"/>
      <c r="AZJ113"/>
      <c r="AZK113"/>
      <c r="AZL113"/>
      <c r="AZM113"/>
      <c r="AZN113"/>
      <c r="AZO113"/>
      <c r="AZP113"/>
      <c r="AZQ113"/>
      <c r="AZR113"/>
      <c r="AZS113"/>
      <c r="AZT113"/>
      <c r="AZU113"/>
      <c r="AZV113"/>
      <c r="AZW113"/>
      <c r="AZX113"/>
      <c r="AZY113"/>
      <c r="AZZ113"/>
      <c r="BAA113"/>
      <c r="BAB113"/>
      <c r="BAC113"/>
      <c r="BAD113"/>
      <c r="BAE113"/>
      <c r="BAF113"/>
      <c r="BAG113"/>
      <c r="BAH113"/>
      <c r="BAI113"/>
      <c r="BAJ113"/>
      <c r="BAK113"/>
      <c r="BAL113"/>
      <c r="BAM113"/>
      <c r="BAN113"/>
      <c r="BAO113"/>
      <c r="BAP113"/>
      <c r="BAQ113"/>
      <c r="BAR113"/>
      <c r="BAS113"/>
      <c r="BAT113"/>
      <c r="BAU113"/>
      <c r="BAV113"/>
      <c r="BAW113"/>
      <c r="BAX113"/>
      <c r="BAY113"/>
      <c r="BAZ113"/>
      <c r="BBA113"/>
      <c r="BBB113"/>
      <c r="BBC113"/>
      <c r="BBD113"/>
      <c r="BBE113"/>
      <c r="BBF113"/>
      <c r="BBG113"/>
      <c r="BBH113"/>
      <c r="BBI113"/>
      <c r="BBJ113"/>
      <c r="BBK113"/>
      <c r="BBL113"/>
      <c r="BBM113"/>
      <c r="BBN113"/>
      <c r="BBO113"/>
      <c r="BBP113"/>
      <c r="BBQ113"/>
      <c r="BBR113"/>
      <c r="BBS113"/>
      <c r="BBT113"/>
      <c r="BBU113"/>
      <c r="BBV113"/>
      <c r="BBW113"/>
      <c r="BBX113"/>
      <c r="BBY113"/>
      <c r="BBZ113"/>
      <c r="BCA113"/>
      <c r="BCB113"/>
      <c r="BCC113"/>
      <c r="BCD113"/>
      <c r="BCE113"/>
      <c r="BCF113"/>
      <c r="BCG113"/>
      <c r="BCH113"/>
      <c r="BCI113"/>
      <c r="BCJ113"/>
      <c r="BCK113"/>
      <c r="BCL113"/>
      <c r="BCM113"/>
      <c r="BCN113"/>
      <c r="BCO113"/>
      <c r="BCP113"/>
      <c r="BCQ113"/>
      <c r="BCR113"/>
      <c r="BCS113"/>
      <c r="BCT113"/>
      <c r="BCU113"/>
      <c r="BCV113"/>
      <c r="BCW113"/>
      <c r="BCX113"/>
      <c r="BCY113"/>
      <c r="BCZ113"/>
      <c r="BDA113"/>
      <c r="BDB113"/>
      <c r="BDC113"/>
      <c r="BDD113"/>
      <c r="BDE113"/>
      <c r="BDF113"/>
      <c r="BDG113"/>
      <c r="BDH113"/>
      <c r="BDI113"/>
      <c r="BDJ113"/>
      <c r="BDK113"/>
      <c r="BDL113"/>
      <c r="BDM113"/>
      <c r="BDN113"/>
      <c r="BDO113"/>
      <c r="BDP113"/>
      <c r="BDQ113"/>
      <c r="BDR113"/>
      <c r="BDS113"/>
      <c r="BDT113"/>
      <c r="BDU113"/>
      <c r="BDV113"/>
      <c r="BDW113"/>
      <c r="BDX113"/>
      <c r="BDY113"/>
      <c r="BDZ113"/>
      <c r="BEA113"/>
      <c r="BEB113"/>
      <c r="BEC113"/>
      <c r="BED113"/>
      <c r="BEE113"/>
      <c r="BEF113"/>
      <c r="BEG113"/>
      <c r="BEH113"/>
      <c r="BEI113"/>
      <c r="BEJ113"/>
      <c r="BEK113"/>
      <c r="BEL113"/>
      <c r="BEM113"/>
      <c r="BEN113"/>
      <c r="BEO113"/>
      <c r="BEP113"/>
      <c r="BEQ113"/>
      <c r="BER113"/>
      <c r="BES113"/>
      <c r="BET113"/>
      <c r="BEU113"/>
      <c r="BEV113"/>
      <c r="BEW113"/>
      <c r="BEX113"/>
      <c r="BEY113"/>
      <c r="BEZ113"/>
      <c r="BFA113"/>
      <c r="BFB113"/>
      <c r="BFC113"/>
      <c r="BFD113"/>
      <c r="BFE113"/>
      <c r="BFF113"/>
      <c r="BFG113"/>
      <c r="BFH113"/>
      <c r="BFI113"/>
      <c r="BFJ113"/>
      <c r="BFK113"/>
      <c r="BFL113"/>
      <c r="BFM113"/>
      <c r="BFN113"/>
      <c r="BFO113"/>
      <c r="BFP113"/>
    </row>
    <row r="117" spans="1:1524" x14ac:dyDescent="0.2">
      <c r="B117" s="31" t="s">
        <v>44</v>
      </c>
      <c r="C117" t="s">
        <v>7</v>
      </c>
    </row>
    <row r="118" spans="1:1524" x14ac:dyDescent="0.2">
      <c r="B118" s="34" t="s">
        <v>108</v>
      </c>
      <c r="C118" s="1"/>
      <c r="D118" s="1"/>
    </row>
    <row r="119" spans="1:1524" x14ac:dyDescent="0.2">
      <c r="B119" s="31" t="s">
        <v>69</v>
      </c>
      <c r="C119" s="31" t="s">
        <v>70</v>
      </c>
    </row>
    <row r="120" spans="1:1524" x14ac:dyDescent="0.2">
      <c r="B120" s="31" t="s">
        <v>68</v>
      </c>
      <c r="C120" t="s">
        <v>164</v>
      </c>
      <c r="E120" s="87" t="str">
        <f>A121</f>
        <v>Численность</v>
      </c>
      <c r="F120" s="65">
        <v>44927</v>
      </c>
    </row>
    <row r="121" spans="1:1524" x14ac:dyDescent="0.2">
      <c r="A121" s="87" t="s">
        <v>116</v>
      </c>
      <c r="B121" s="77">
        <v>44562</v>
      </c>
      <c r="C121" s="30">
        <v>89075</v>
      </c>
      <c r="E121">
        <f>VLOOKUP(E120,IF(B130=F120,A122:C122,IF(B129=F120,A122:C122,A121:C121)),3,TRUE)</f>
        <v>98228.000000000015</v>
      </c>
      <c r="F121" s="88" t="str">
        <f>CONCATENATE("Численность населения: ",E121," чел.")</f>
        <v>Численность населения: 98228 чел.</v>
      </c>
      <c r="G121" s="81"/>
    </row>
    <row r="122" spans="1:1524" x14ac:dyDescent="0.2">
      <c r="A122" s="87" t="s">
        <v>116</v>
      </c>
      <c r="B122" s="77">
        <v>44927</v>
      </c>
      <c r="C122" s="30">
        <v>98228.000000000015</v>
      </c>
      <c r="E122" s="86">
        <f>(C122-C121)/C121*100</f>
        <v>10.275610440639927</v>
      </c>
    </row>
    <row r="123" spans="1:1524" x14ac:dyDescent="0.2">
      <c r="E123" s="38"/>
    </row>
    <row r="124" spans="1:1524" x14ac:dyDescent="0.2">
      <c r="E124" s="38"/>
    </row>
    <row r="125" spans="1:1524" x14ac:dyDescent="0.2">
      <c r="B125" s="31" t="s">
        <v>44</v>
      </c>
      <c r="C125" t="s">
        <v>7</v>
      </c>
      <c r="E125" s="38"/>
    </row>
    <row r="126" spans="1:1524" x14ac:dyDescent="0.2">
      <c r="B126" s="160" t="s">
        <v>108</v>
      </c>
      <c r="C126" s="1"/>
      <c r="D126" s="1"/>
      <c r="E126" s="38"/>
    </row>
    <row r="127" spans="1:1524" x14ac:dyDescent="0.2">
      <c r="B127" s="31" t="s">
        <v>69</v>
      </c>
      <c r="C127" s="31" t="s">
        <v>70</v>
      </c>
      <c r="E127" s="38"/>
    </row>
    <row r="128" spans="1:1524" x14ac:dyDescent="0.2">
      <c r="B128" s="31" t="s">
        <v>68</v>
      </c>
      <c r="C128" t="s">
        <v>83</v>
      </c>
      <c r="E128" s="87" t="str">
        <f>A129</f>
        <v>Жалобы населения</v>
      </c>
      <c r="F128" s="65">
        <v>44927</v>
      </c>
    </row>
    <row r="129" spans="1:21" x14ac:dyDescent="0.2">
      <c r="A129" t="s">
        <v>179</v>
      </c>
      <c r="B129" s="77">
        <v>44562</v>
      </c>
      <c r="C129" s="30">
        <v>0</v>
      </c>
      <c r="E129">
        <f>VLOOKUP(E128,IF(B138=F128,A130:C130,IF(B137=F128,A130:C130,A129:C129)),3,TRUE)</f>
        <v>2</v>
      </c>
      <c r="F129" s="88" t="str">
        <f>CONCATENATE("Жалобы населения: ",E129," ед.")</f>
        <v>Жалобы населения: 2 ед.</v>
      </c>
      <c r="G129" s="79"/>
    </row>
    <row r="130" spans="1:21" x14ac:dyDescent="0.2">
      <c r="A130" t="s">
        <v>179</v>
      </c>
      <c r="B130" s="77">
        <v>44927</v>
      </c>
      <c r="C130" s="30">
        <v>2</v>
      </c>
      <c r="E130" s="163">
        <f>(C130-C129)</f>
        <v>2</v>
      </c>
    </row>
    <row r="131" spans="1:21" x14ac:dyDescent="0.2">
      <c r="E131" s="38"/>
    </row>
    <row r="132" spans="1:21" x14ac:dyDescent="0.2">
      <c r="B132" s="1"/>
      <c r="E132" s="38"/>
    </row>
    <row r="133" spans="1:21" x14ac:dyDescent="0.2">
      <c r="B133" s="31" t="s">
        <v>44</v>
      </c>
      <c r="C133" t="s">
        <v>7</v>
      </c>
      <c r="E133" s="38"/>
    </row>
    <row r="134" spans="1:21" x14ac:dyDescent="0.2">
      <c r="B134" s="34" t="s">
        <v>108</v>
      </c>
      <c r="C134" s="1"/>
      <c r="D134" s="1"/>
      <c r="E134" s="38"/>
    </row>
    <row r="135" spans="1:21" x14ac:dyDescent="0.2">
      <c r="B135" s="31" t="s">
        <v>69</v>
      </c>
      <c r="C135" s="31" t="s">
        <v>70</v>
      </c>
      <c r="E135" s="38"/>
    </row>
    <row r="136" spans="1:21" x14ac:dyDescent="0.2">
      <c r="B136" s="31" t="s">
        <v>68</v>
      </c>
      <c r="C136" t="s">
        <v>163</v>
      </c>
      <c r="E136" s="87" t="str">
        <f>A137</f>
        <v>Интернет</v>
      </c>
      <c r="F136" s="65">
        <v>44927</v>
      </c>
    </row>
    <row r="137" spans="1:21" x14ac:dyDescent="0.2">
      <c r="A137" s="87" t="s">
        <v>115</v>
      </c>
      <c r="B137" s="77">
        <v>44562</v>
      </c>
      <c r="C137" s="30">
        <v>100</v>
      </c>
      <c r="E137">
        <f>VLOOKUP(E136,IF(B130=F136,A138:C138,IF(B129=F136,A138:C138,A137:C137)),3,TRUE)</f>
        <v>100</v>
      </c>
      <c r="F137" s="88" t="str">
        <f>CONCATENATE("Доля населенных пунктов со стандартом Интернета 3G: ",E137," %")</f>
        <v>Доля населенных пунктов со стандартом Интернета 3G: 100 %</v>
      </c>
      <c r="G137" s="82"/>
      <c r="T137" s="78"/>
      <c r="U137" s="79"/>
    </row>
    <row r="138" spans="1:21" x14ac:dyDescent="0.2">
      <c r="A138" s="87" t="s">
        <v>115</v>
      </c>
      <c r="B138" s="77">
        <v>44927</v>
      </c>
      <c r="C138" s="30">
        <v>100</v>
      </c>
      <c r="E138" s="86">
        <f>(C138-C137)</f>
        <v>0</v>
      </c>
    </row>
    <row r="139" spans="1:21" x14ac:dyDescent="0.2">
      <c r="B139" s="1"/>
      <c r="E139" s="38"/>
    </row>
    <row r="140" spans="1:21" x14ac:dyDescent="0.2">
      <c r="B140" s="1"/>
      <c r="E140" s="38"/>
    </row>
    <row r="143" spans="1:21" x14ac:dyDescent="0.2">
      <c r="B143" s="31" t="s">
        <v>44</v>
      </c>
      <c r="C143" t="s">
        <v>7</v>
      </c>
    </row>
    <row r="144" spans="1:21" x14ac:dyDescent="0.2">
      <c r="B144" s="34" t="s">
        <v>108</v>
      </c>
      <c r="C144" s="1"/>
      <c r="D144" s="1"/>
    </row>
    <row r="145" spans="1:6" x14ac:dyDescent="0.2">
      <c r="B145" s="31" t="s">
        <v>69</v>
      </c>
      <c r="C145" s="31" t="s">
        <v>70</v>
      </c>
    </row>
    <row r="146" spans="1:6" x14ac:dyDescent="0.2">
      <c r="B146" s="31" t="s">
        <v>68</v>
      </c>
      <c r="C146" t="s">
        <v>85</v>
      </c>
      <c r="E146" s="87" t="str">
        <f>A147</f>
        <v>Индекс ФД</v>
      </c>
      <c r="F146" s="65">
        <v>44927</v>
      </c>
    </row>
    <row r="147" spans="1:6" x14ac:dyDescent="0.2">
      <c r="A147" s="87" t="s">
        <v>85</v>
      </c>
      <c r="B147" s="77">
        <v>44562</v>
      </c>
      <c r="C147" s="30">
        <v>0.76</v>
      </c>
      <c r="E147">
        <f>VLOOKUP(E146,IF(B130=F146,A148:C148,IF(B129=F146,A148:C148,A147:C147)),3,TRUE)</f>
        <v>0.72</v>
      </c>
      <c r="F147" s="88" t="str">
        <f>CONCATENATE("Индекс ФД: ",E147," баллов")</f>
        <v>Индекс ФД: 0,72 баллов</v>
      </c>
    </row>
    <row r="148" spans="1:6" x14ac:dyDescent="0.2">
      <c r="A148" s="87" t="s">
        <v>85</v>
      </c>
      <c r="B148" s="77">
        <v>44927</v>
      </c>
      <c r="C148" s="30">
        <v>0.72</v>
      </c>
      <c r="E148" s="161">
        <f>C148-C147</f>
        <v>-4.0000000000000036E-2</v>
      </c>
    </row>
    <row r="151" spans="1:6" x14ac:dyDescent="0.2">
      <c r="B151" s="31" t="s">
        <v>44</v>
      </c>
      <c r="C151" t="s">
        <v>7</v>
      </c>
    </row>
    <row r="152" spans="1:6" x14ac:dyDescent="0.2">
      <c r="B152" s="160" t="s">
        <v>110</v>
      </c>
      <c r="C152" s="1"/>
      <c r="D152" s="1"/>
    </row>
    <row r="153" spans="1:6" x14ac:dyDescent="0.2">
      <c r="B153" s="31" t="s">
        <v>69</v>
      </c>
      <c r="C153" s="31" t="s">
        <v>70</v>
      </c>
    </row>
    <row r="154" spans="1:6" x14ac:dyDescent="0.2">
      <c r="B154" s="31" t="s">
        <v>68</v>
      </c>
      <c r="C154" t="s">
        <v>165</v>
      </c>
      <c r="D154" t="s">
        <v>158</v>
      </c>
    </row>
    <row r="155" spans="1:6" x14ac:dyDescent="0.2">
      <c r="B155" s="77">
        <v>44562</v>
      </c>
      <c r="C155" s="30">
        <v>83</v>
      </c>
      <c r="D155" s="30">
        <v>193</v>
      </c>
    </row>
    <row r="156" spans="1:6" x14ac:dyDescent="0.2">
      <c r="B156" s="77">
        <v>44927</v>
      </c>
      <c r="C156" s="30">
        <v>79</v>
      </c>
      <c r="D156" s="30">
        <v>135</v>
      </c>
    </row>
    <row r="161" spans="2:4" x14ac:dyDescent="0.2">
      <c r="B161" s="31" t="s">
        <v>44</v>
      </c>
      <c r="C161" t="s">
        <v>7</v>
      </c>
    </row>
    <row r="162" spans="2:4" x14ac:dyDescent="0.2">
      <c r="B162" s="34" t="s">
        <v>109</v>
      </c>
      <c r="C162" s="1"/>
      <c r="D162" s="1"/>
    </row>
    <row r="163" spans="2:4" x14ac:dyDescent="0.2">
      <c r="B163" s="31" t="s">
        <v>69</v>
      </c>
      <c r="C163" s="31" t="s">
        <v>70</v>
      </c>
    </row>
    <row r="164" spans="2:4" x14ac:dyDescent="0.2">
      <c r="B164" s="31" t="s">
        <v>68</v>
      </c>
      <c r="C164" s="65">
        <v>44562</v>
      </c>
      <c r="D164" s="65">
        <v>44927</v>
      </c>
    </row>
    <row r="165" spans="2:4" x14ac:dyDescent="0.2">
      <c r="B165" s="32" t="s">
        <v>86</v>
      </c>
      <c r="C165" s="30">
        <v>19</v>
      </c>
      <c r="D165" s="30">
        <v>22</v>
      </c>
    </row>
    <row r="166" spans="2:4" x14ac:dyDescent="0.2">
      <c r="B166" s="32" t="s">
        <v>90</v>
      </c>
      <c r="C166" s="30">
        <v>15</v>
      </c>
      <c r="D166" s="30">
        <v>13</v>
      </c>
    </row>
    <row r="167" spans="2:4" x14ac:dyDescent="0.2">
      <c r="B167" s="32" t="s">
        <v>89</v>
      </c>
      <c r="C167" s="30">
        <v>27</v>
      </c>
      <c r="D167" s="30">
        <v>31</v>
      </c>
    </row>
    <row r="168" spans="2:4" x14ac:dyDescent="0.2">
      <c r="B168" s="32" t="s">
        <v>155</v>
      </c>
      <c r="C168" s="30">
        <v>11</v>
      </c>
      <c r="D168" s="30">
        <v>11</v>
      </c>
    </row>
    <row r="169" spans="2:4" x14ac:dyDescent="0.2">
      <c r="B169" s="32" t="s">
        <v>159</v>
      </c>
      <c r="C169" s="30">
        <v>40</v>
      </c>
      <c r="D169" s="30">
        <v>22</v>
      </c>
    </row>
    <row r="174" spans="2:4" x14ac:dyDescent="0.2">
      <c r="B174" s="31" t="s">
        <v>44</v>
      </c>
      <c r="C174" t="s">
        <v>7</v>
      </c>
    </row>
    <row r="175" spans="2:4" x14ac:dyDescent="0.2">
      <c r="B175" s="80" t="s">
        <v>111</v>
      </c>
      <c r="C175" s="1"/>
      <c r="D175" s="1"/>
    </row>
    <row r="176" spans="2:4" x14ac:dyDescent="0.2">
      <c r="B176" s="31" t="s">
        <v>69</v>
      </c>
      <c r="C176" s="31" t="s">
        <v>70</v>
      </c>
    </row>
    <row r="177" spans="2:4" x14ac:dyDescent="0.2">
      <c r="B177" s="31" t="s">
        <v>68</v>
      </c>
      <c r="C177" t="s">
        <v>162</v>
      </c>
    </row>
    <row r="178" spans="2:4" x14ac:dyDescent="0.2">
      <c r="B178" s="77">
        <v>44562</v>
      </c>
      <c r="C178" s="30">
        <v>2.2000000000000002</v>
      </c>
    </row>
    <row r="179" spans="2:4" x14ac:dyDescent="0.2">
      <c r="B179" s="77">
        <v>44927</v>
      </c>
      <c r="C179" s="30">
        <v>1.4</v>
      </c>
    </row>
    <row r="183" spans="2:4" x14ac:dyDescent="0.2">
      <c r="B183" s="31" t="s">
        <v>44</v>
      </c>
      <c r="C183" t="s">
        <v>7</v>
      </c>
    </row>
    <row r="184" spans="2:4" x14ac:dyDescent="0.2">
      <c r="B184" s="160" t="s">
        <v>111</v>
      </c>
      <c r="C184" s="1"/>
      <c r="D184" s="1"/>
    </row>
    <row r="185" spans="2:4" x14ac:dyDescent="0.2">
      <c r="B185" s="31" t="s">
        <v>69</v>
      </c>
      <c r="C185" s="31" t="s">
        <v>70</v>
      </c>
    </row>
    <row r="186" spans="2:4" x14ac:dyDescent="0.2">
      <c r="B186" s="31" t="s">
        <v>68</v>
      </c>
      <c r="C186" s="65">
        <v>44562</v>
      </c>
      <c r="D186" s="65">
        <v>44927</v>
      </c>
    </row>
    <row r="187" spans="2:4" x14ac:dyDescent="0.2">
      <c r="B187" s="32" t="s">
        <v>94</v>
      </c>
      <c r="C187" s="30">
        <v>1</v>
      </c>
      <c r="D187" s="30">
        <v>0.4</v>
      </c>
    </row>
    <row r="189" spans="2:4" x14ac:dyDescent="0.2">
      <c r="C189" s="38"/>
      <c r="D189" s="38"/>
    </row>
    <row r="193" spans="1:8" x14ac:dyDescent="0.2">
      <c r="B193" s="31" t="s">
        <v>44</v>
      </c>
      <c r="C193" t="s">
        <v>7</v>
      </c>
    </row>
    <row r="194" spans="1:8" x14ac:dyDescent="0.2">
      <c r="B194" s="80" t="s">
        <v>112</v>
      </c>
      <c r="C194" s="1"/>
      <c r="D194" s="1"/>
    </row>
    <row r="195" spans="1:8" x14ac:dyDescent="0.2">
      <c r="B195" s="31" t="s">
        <v>69</v>
      </c>
      <c r="C195" s="31" t="s">
        <v>70</v>
      </c>
    </row>
    <row r="196" spans="1:8" x14ac:dyDescent="0.2">
      <c r="B196" s="31" t="s">
        <v>68</v>
      </c>
      <c r="C196" t="s">
        <v>160</v>
      </c>
      <c r="E196" s="65"/>
      <c r="G196" s="65"/>
    </row>
    <row r="197" spans="1:8" x14ac:dyDescent="0.2">
      <c r="B197" s="77">
        <v>44562</v>
      </c>
      <c r="C197" s="30">
        <v>0.4</v>
      </c>
    </row>
    <row r="198" spans="1:8" x14ac:dyDescent="0.2">
      <c r="B198" s="77">
        <v>44927</v>
      </c>
      <c r="C198" s="30">
        <v>0.5</v>
      </c>
    </row>
    <row r="202" spans="1:8" x14ac:dyDescent="0.2">
      <c r="B202" s="31" t="s">
        <v>44</v>
      </c>
      <c r="C202" t="s">
        <v>7</v>
      </c>
    </row>
    <row r="203" spans="1:8" x14ac:dyDescent="0.2">
      <c r="B203" s="80" t="s">
        <v>113</v>
      </c>
      <c r="C203" s="1"/>
      <c r="D203" s="1"/>
    </row>
    <row r="204" spans="1:8" x14ac:dyDescent="0.2">
      <c r="B204" s="31" t="s">
        <v>69</v>
      </c>
      <c r="C204" s="31" t="s">
        <v>70</v>
      </c>
    </row>
    <row r="205" spans="1:8" x14ac:dyDescent="0.2">
      <c r="B205" s="31" t="s">
        <v>68</v>
      </c>
      <c r="C205" t="s">
        <v>71</v>
      </c>
      <c r="E205" t="s">
        <v>114</v>
      </c>
      <c r="F205" s="65">
        <v>44927</v>
      </c>
      <c r="G205" s="84"/>
      <c r="H205" s="38"/>
    </row>
    <row r="206" spans="1:8" x14ac:dyDescent="0.2">
      <c r="A206" t="s">
        <v>114</v>
      </c>
      <c r="B206" s="77">
        <v>44562</v>
      </c>
      <c r="C206" s="30">
        <v>18.2</v>
      </c>
      <c r="E206">
        <f>VLOOKUP(E205,IF(B198=F205,A207:C207,IF(B197=F205,A207:C207,A206:C206)),3,TRUE)</f>
        <v>17.600000000000001</v>
      </c>
      <c r="F206" s="85" t="str">
        <f>CONCATENATE("Обеспеченность инфраструктурой: ",E206," ед. на тыс. жителей")</f>
        <v>Обеспеченность инфраструктурой: 17,6 ед. на тыс. жителей</v>
      </c>
    </row>
    <row r="207" spans="1:8" x14ac:dyDescent="0.2">
      <c r="A207" t="s">
        <v>114</v>
      </c>
      <c r="B207" s="77">
        <v>44927</v>
      </c>
      <c r="C207" s="30">
        <v>17.600000000000001</v>
      </c>
      <c r="E207" s="86">
        <f>(C207-C206)/C206*100</f>
        <v>-3.296703296703285</v>
      </c>
    </row>
    <row r="212" spans="1:8" x14ac:dyDescent="0.2">
      <c r="B212" s="31" t="s">
        <v>44</v>
      </c>
      <c r="C212" t="s">
        <v>7</v>
      </c>
    </row>
    <row r="213" spans="1:8" x14ac:dyDescent="0.2">
      <c r="B213" s="160" t="s">
        <v>111</v>
      </c>
      <c r="C213" s="1"/>
      <c r="D213" s="1"/>
    </row>
    <row r="214" spans="1:8" x14ac:dyDescent="0.2">
      <c r="B214" s="31" t="s">
        <v>69</v>
      </c>
      <c r="C214" s="31" t="s">
        <v>70</v>
      </c>
    </row>
    <row r="215" spans="1:8" x14ac:dyDescent="0.2">
      <c r="B215" s="31" t="s">
        <v>68</v>
      </c>
      <c r="C215" s="65">
        <v>44562</v>
      </c>
      <c r="D215" s="65">
        <v>44927</v>
      </c>
    </row>
    <row r="216" spans="1:8" x14ac:dyDescent="0.2">
      <c r="B216" s="32" t="s">
        <v>156</v>
      </c>
      <c r="C216" s="30">
        <v>0.1</v>
      </c>
      <c r="D216" s="30">
        <v>0.1</v>
      </c>
    </row>
    <row r="217" spans="1:8" x14ac:dyDescent="0.2">
      <c r="B217" s="32" t="s">
        <v>161</v>
      </c>
      <c r="C217" s="30">
        <v>0.2</v>
      </c>
      <c r="D217" s="30">
        <v>0.2</v>
      </c>
    </row>
    <row r="218" spans="1:8" x14ac:dyDescent="0.2">
      <c r="B218" s="32"/>
      <c r="C218" s="30"/>
      <c r="D218" s="30"/>
    </row>
    <row r="219" spans="1:8" x14ac:dyDescent="0.2">
      <c r="C219" s="30"/>
      <c r="D219" s="30"/>
    </row>
    <row r="220" spans="1:8" x14ac:dyDescent="0.2">
      <c r="C220" s="30"/>
      <c r="D220" s="30"/>
    </row>
    <row r="221" spans="1:8" x14ac:dyDescent="0.2">
      <c r="B221" s="31" t="s">
        <v>100</v>
      </c>
      <c r="C221" s="77">
        <v>44927</v>
      </c>
      <c r="D221" s="30"/>
    </row>
    <row r="222" spans="1:8" x14ac:dyDescent="0.2">
      <c r="B222" s="31" t="s">
        <v>65</v>
      </c>
      <c r="C222" t="s">
        <v>136</v>
      </c>
    </row>
    <row r="223" spans="1:8" x14ac:dyDescent="0.2">
      <c r="B223" s="107" t="s">
        <v>139</v>
      </c>
      <c r="F223" s="119"/>
      <c r="G223" s="119"/>
      <c r="H223" s="119"/>
    </row>
    <row r="224" spans="1:8" x14ac:dyDescent="0.2">
      <c r="A224" s="87" t="s">
        <v>123</v>
      </c>
      <c r="B224" s="31" t="s">
        <v>68</v>
      </c>
      <c r="C224" t="s">
        <v>124</v>
      </c>
      <c r="F224" s="115"/>
      <c r="G224" s="119"/>
      <c r="H224" s="119"/>
    </row>
    <row r="225" spans="1:8" x14ac:dyDescent="0.2">
      <c r="A225">
        <f>_xlfn.RANK.EQ(C225,$C$225:$C$268,1)-SUMPRODUCT((C225&gt;$C$225:$C$268)*(MATCH($C$225:$C$268,$C$225:$C$268,)&lt;&gt;ROW($C$225:$C$268)-ROW($B$224)))</f>
        <v>21</v>
      </c>
      <c r="B225" s="32" t="s">
        <v>7</v>
      </c>
      <c r="C225" s="30">
        <v>230</v>
      </c>
      <c r="E225" s="30"/>
      <c r="F225" s="115"/>
      <c r="G225" s="119"/>
      <c r="H225" s="119"/>
    </row>
    <row r="226" spans="1:8" x14ac:dyDescent="0.2">
      <c r="A226">
        <f t="shared" ref="A226:A268" si="0">_xlfn.RANK.EQ(C226,$C$225:$C$268,1)-SUMPRODUCT((C226&gt;$C$225:$C$268)*(MATCH($C$225:$C$268,$C$225:$C$268,)&lt;&gt;ROW($C$225:$C$268)-ROW($B$224)))</f>
        <v>25</v>
      </c>
      <c r="B226" s="32" t="s">
        <v>8</v>
      </c>
      <c r="C226" s="30">
        <v>266</v>
      </c>
      <c r="E226" s="30"/>
      <c r="F226" s="115"/>
      <c r="G226" s="119"/>
      <c r="H226" s="119"/>
    </row>
    <row r="227" spans="1:8" x14ac:dyDescent="0.2">
      <c r="A227">
        <f t="shared" si="0"/>
        <v>36</v>
      </c>
      <c r="B227" s="32" t="s">
        <v>9</v>
      </c>
      <c r="C227" s="30">
        <v>360</v>
      </c>
      <c r="E227" s="30"/>
      <c r="F227" s="115"/>
      <c r="G227" s="119"/>
      <c r="H227" s="119"/>
    </row>
    <row r="228" spans="1:8" x14ac:dyDescent="0.2">
      <c r="A228">
        <f t="shared" si="0"/>
        <v>11</v>
      </c>
      <c r="B228" s="32" t="s">
        <v>10</v>
      </c>
      <c r="C228" s="30">
        <v>167</v>
      </c>
      <c r="E228" s="30"/>
      <c r="F228" s="115"/>
      <c r="G228" s="119"/>
      <c r="H228" s="119"/>
    </row>
    <row r="229" spans="1:8" x14ac:dyDescent="0.2">
      <c r="A229">
        <f t="shared" si="0"/>
        <v>31</v>
      </c>
      <c r="B229" s="32" t="s">
        <v>11</v>
      </c>
      <c r="C229" s="30">
        <v>302</v>
      </c>
      <c r="E229" s="30"/>
      <c r="F229" s="115"/>
      <c r="G229" s="119"/>
      <c r="H229" s="119"/>
    </row>
    <row r="230" spans="1:8" x14ac:dyDescent="0.2">
      <c r="A230">
        <f t="shared" si="0"/>
        <v>29</v>
      </c>
      <c r="B230" s="32" t="s">
        <v>12</v>
      </c>
      <c r="C230" s="30">
        <v>281</v>
      </c>
      <c r="E230" s="30"/>
      <c r="F230" s="115"/>
      <c r="G230" s="119"/>
      <c r="H230" s="119"/>
    </row>
    <row r="231" spans="1:8" x14ac:dyDescent="0.2">
      <c r="A231">
        <f t="shared" si="0"/>
        <v>10</v>
      </c>
      <c r="B231" s="32" t="s">
        <v>2</v>
      </c>
      <c r="C231" s="30">
        <v>156</v>
      </c>
      <c r="E231" s="30"/>
      <c r="F231" s="115"/>
      <c r="G231" s="119"/>
      <c r="H231" s="119"/>
    </row>
    <row r="232" spans="1:8" x14ac:dyDescent="0.2">
      <c r="A232">
        <f t="shared" si="0"/>
        <v>24</v>
      </c>
      <c r="B232" s="32" t="s">
        <v>4</v>
      </c>
      <c r="C232" s="30">
        <v>260</v>
      </c>
      <c r="E232" s="30"/>
      <c r="F232" s="115"/>
      <c r="G232" s="119"/>
      <c r="H232" s="119"/>
    </row>
    <row r="233" spans="1:8" x14ac:dyDescent="0.2">
      <c r="A233">
        <f t="shared" si="0"/>
        <v>1</v>
      </c>
      <c r="B233" s="32" t="s">
        <v>0</v>
      </c>
      <c r="C233" s="30">
        <v>59</v>
      </c>
      <c r="E233" s="30"/>
      <c r="F233" s="115"/>
      <c r="G233" s="119"/>
      <c r="H233" s="119"/>
    </row>
    <row r="234" spans="1:8" x14ac:dyDescent="0.2">
      <c r="A234">
        <f t="shared" si="0"/>
        <v>3</v>
      </c>
      <c r="B234" s="32" t="s">
        <v>5</v>
      </c>
      <c r="C234" s="30">
        <v>83</v>
      </c>
      <c r="E234" s="30"/>
      <c r="F234" s="115"/>
      <c r="G234" s="119"/>
      <c r="H234" s="119"/>
    </row>
    <row r="235" spans="1:8" x14ac:dyDescent="0.2">
      <c r="A235">
        <f t="shared" si="0"/>
        <v>5</v>
      </c>
      <c r="B235" s="32" t="s">
        <v>1</v>
      </c>
      <c r="C235" s="30">
        <v>93</v>
      </c>
      <c r="E235" s="30"/>
      <c r="F235" s="115"/>
      <c r="G235" s="119"/>
      <c r="H235" s="119"/>
    </row>
    <row r="236" spans="1:8" x14ac:dyDescent="0.2">
      <c r="A236">
        <f t="shared" si="0"/>
        <v>7</v>
      </c>
      <c r="B236" s="32" t="s">
        <v>3</v>
      </c>
      <c r="C236" s="30">
        <v>128</v>
      </c>
      <c r="E236" s="30"/>
      <c r="F236" s="115"/>
      <c r="G236" s="119"/>
      <c r="H236" s="119"/>
    </row>
    <row r="237" spans="1:8" x14ac:dyDescent="0.2">
      <c r="A237">
        <f t="shared" si="0"/>
        <v>2</v>
      </c>
      <c r="B237" s="32" t="s">
        <v>6</v>
      </c>
      <c r="C237" s="30">
        <v>70</v>
      </c>
      <c r="E237" s="30"/>
      <c r="F237" s="115"/>
      <c r="G237" s="119"/>
      <c r="H237" s="119"/>
    </row>
    <row r="238" spans="1:8" x14ac:dyDescent="0.2">
      <c r="A238">
        <f t="shared" si="0"/>
        <v>25</v>
      </c>
      <c r="B238" s="32" t="s">
        <v>13</v>
      </c>
      <c r="C238" s="30">
        <v>266</v>
      </c>
      <c r="E238" s="30"/>
      <c r="F238" s="115"/>
      <c r="G238" s="119"/>
      <c r="H238" s="119"/>
    </row>
    <row r="239" spans="1:8" x14ac:dyDescent="0.2">
      <c r="A239">
        <f t="shared" si="0"/>
        <v>12</v>
      </c>
      <c r="B239" s="32" t="s">
        <v>14</v>
      </c>
      <c r="C239" s="30">
        <v>174</v>
      </c>
      <c r="E239" s="30"/>
      <c r="F239" s="115"/>
      <c r="G239" s="119"/>
      <c r="H239" s="119"/>
    </row>
    <row r="240" spans="1:8" x14ac:dyDescent="0.2">
      <c r="A240">
        <f t="shared" si="0"/>
        <v>9</v>
      </c>
      <c r="B240" s="32" t="s">
        <v>15</v>
      </c>
      <c r="C240" s="30">
        <v>154</v>
      </c>
      <c r="E240" s="30"/>
      <c r="F240" s="115"/>
      <c r="G240" s="119"/>
      <c r="H240" s="119"/>
    </row>
    <row r="241" spans="1:8" x14ac:dyDescent="0.2">
      <c r="A241">
        <f t="shared" si="0"/>
        <v>14</v>
      </c>
      <c r="B241" s="32" t="s">
        <v>16</v>
      </c>
      <c r="C241" s="30">
        <v>185</v>
      </c>
      <c r="E241" s="30"/>
      <c r="F241" s="115"/>
      <c r="G241" s="119"/>
      <c r="H241" s="119"/>
    </row>
    <row r="242" spans="1:8" x14ac:dyDescent="0.2">
      <c r="A242">
        <f t="shared" si="0"/>
        <v>34</v>
      </c>
      <c r="B242" s="32" t="s">
        <v>17</v>
      </c>
      <c r="C242" s="30">
        <v>323</v>
      </c>
      <c r="E242" s="30"/>
      <c r="F242" s="115"/>
      <c r="G242" s="119"/>
      <c r="H242" s="119"/>
    </row>
    <row r="243" spans="1:8" x14ac:dyDescent="0.2">
      <c r="A243">
        <f t="shared" si="0"/>
        <v>23</v>
      </c>
      <c r="B243" s="32" t="s">
        <v>18</v>
      </c>
      <c r="C243" s="30">
        <v>251</v>
      </c>
      <c r="E243" s="30"/>
      <c r="F243" s="115"/>
      <c r="G243" s="119"/>
      <c r="H243" s="119"/>
    </row>
    <row r="244" spans="1:8" x14ac:dyDescent="0.2">
      <c r="A244">
        <f t="shared" si="0"/>
        <v>20</v>
      </c>
      <c r="B244" s="32" t="s">
        <v>19</v>
      </c>
      <c r="C244" s="30">
        <v>228</v>
      </c>
      <c r="E244" s="30"/>
      <c r="F244" s="115"/>
      <c r="G244" s="119"/>
      <c r="H244" s="119"/>
    </row>
    <row r="245" spans="1:8" x14ac:dyDescent="0.2">
      <c r="A245">
        <f t="shared" si="0"/>
        <v>18</v>
      </c>
      <c r="B245" s="32" t="s">
        <v>20</v>
      </c>
      <c r="C245" s="30">
        <v>204</v>
      </c>
      <c r="E245" s="30"/>
      <c r="F245" s="115"/>
      <c r="G245" s="119"/>
      <c r="H245" s="119"/>
    </row>
    <row r="246" spans="1:8" x14ac:dyDescent="0.2">
      <c r="A246">
        <f t="shared" si="0"/>
        <v>40</v>
      </c>
      <c r="B246" s="32" t="s">
        <v>21</v>
      </c>
      <c r="C246" s="30">
        <v>394</v>
      </c>
      <c r="E246" s="30"/>
      <c r="F246" s="115"/>
      <c r="G246" s="119"/>
      <c r="H246" s="119"/>
    </row>
    <row r="247" spans="1:8" x14ac:dyDescent="0.2">
      <c r="A247">
        <f t="shared" si="0"/>
        <v>10</v>
      </c>
      <c r="B247" s="32" t="s">
        <v>22</v>
      </c>
      <c r="C247" s="30">
        <v>156</v>
      </c>
      <c r="E247" s="30"/>
      <c r="F247" s="115"/>
      <c r="G247" s="119"/>
      <c r="H247" s="119"/>
    </row>
    <row r="248" spans="1:8" x14ac:dyDescent="0.2">
      <c r="A248">
        <f t="shared" si="0"/>
        <v>19</v>
      </c>
      <c r="B248" s="32" t="s">
        <v>23</v>
      </c>
      <c r="C248" s="30">
        <v>222</v>
      </c>
      <c r="E248" s="30"/>
      <c r="F248" s="115"/>
      <c r="G248" s="119"/>
      <c r="H248" s="119"/>
    </row>
    <row r="249" spans="1:8" x14ac:dyDescent="0.2">
      <c r="A249">
        <f t="shared" si="0"/>
        <v>28</v>
      </c>
      <c r="B249" s="32" t="s">
        <v>24</v>
      </c>
      <c r="C249" s="30">
        <v>279</v>
      </c>
      <c r="E249" s="30"/>
      <c r="F249" s="115"/>
      <c r="G249" s="119"/>
      <c r="H249" s="119"/>
    </row>
    <row r="250" spans="1:8" x14ac:dyDescent="0.2">
      <c r="A250">
        <f t="shared" si="0"/>
        <v>22</v>
      </c>
      <c r="B250" s="32" t="s">
        <v>25</v>
      </c>
      <c r="C250" s="30">
        <v>245</v>
      </c>
      <c r="E250" s="30"/>
      <c r="F250" s="115"/>
      <c r="G250" s="119"/>
      <c r="H250" s="119"/>
    </row>
    <row r="251" spans="1:8" x14ac:dyDescent="0.2">
      <c r="A251">
        <f t="shared" si="0"/>
        <v>33</v>
      </c>
      <c r="B251" s="32" t="s">
        <v>26</v>
      </c>
      <c r="C251" s="30">
        <v>317</v>
      </c>
      <c r="E251" s="30"/>
      <c r="F251" s="115"/>
      <c r="G251" s="119"/>
      <c r="H251" s="119"/>
    </row>
    <row r="252" spans="1:8" x14ac:dyDescent="0.2">
      <c r="A252">
        <f t="shared" si="0"/>
        <v>30</v>
      </c>
      <c r="B252" s="32" t="s">
        <v>27</v>
      </c>
      <c r="C252" s="30">
        <v>297</v>
      </c>
      <c r="E252" s="30"/>
      <c r="F252" s="115"/>
      <c r="G252" s="119"/>
      <c r="H252" s="119"/>
    </row>
    <row r="253" spans="1:8" x14ac:dyDescent="0.2">
      <c r="A253">
        <f t="shared" si="0"/>
        <v>26</v>
      </c>
      <c r="B253" s="32" t="s">
        <v>28</v>
      </c>
      <c r="C253" s="30">
        <v>269</v>
      </c>
      <c r="E253" s="30"/>
      <c r="F253" s="115"/>
      <c r="G253" s="119"/>
      <c r="H253" s="119"/>
    </row>
    <row r="254" spans="1:8" x14ac:dyDescent="0.2">
      <c r="A254">
        <f t="shared" si="0"/>
        <v>37</v>
      </c>
      <c r="B254" s="32" t="s">
        <v>29</v>
      </c>
      <c r="C254" s="30">
        <v>371</v>
      </c>
      <c r="E254" s="30"/>
      <c r="F254" s="115"/>
      <c r="G254" s="119"/>
      <c r="H254" s="119"/>
    </row>
    <row r="255" spans="1:8" x14ac:dyDescent="0.2">
      <c r="A255">
        <f t="shared" si="0"/>
        <v>32</v>
      </c>
      <c r="B255" s="32" t="s">
        <v>30</v>
      </c>
      <c r="C255" s="30">
        <v>316</v>
      </c>
      <c r="E255" s="30"/>
      <c r="F255" s="115"/>
      <c r="G255" s="119"/>
      <c r="H255" s="119"/>
    </row>
    <row r="256" spans="1:8" x14ac:dyDescent="0.2">
      <c r="A256">
        <f t="shared" si="0"/>
        <v>27</v>
      </c>
      <c r="B256" s="32" t="s">
        <v>31</v>
      </c>
      <c r="C256" s="30">
        <v>270</v>
      </c>
      <c r="E256" s="30"/>
      <c r="F256" s="115"/>
      <c r="G256" s="119"/>
      <c r="H256" s="119"/>
    </row>
    <row r="257" spans="1:8" x14ac:dyDescent="0.2">
      <c r="A257">
        <f t="shared" si="0"/>
        <v>32</v>
      </c>
      <c r="B257" s="32" t="s">
        <v>32</v>
      </c>
      <c r="C257" s="30">
        <v>316</v>
      </c>
      <c r="E257" s="30"/>
      <c r="F257" s="115"/>
      <c r="G257" s="119"/>
      <c r="H257" s="119"/>
    </row>
    <row r="258" spans="1:8" x14ac:dyDescent="0.2">
      <c r="A258">
        <f t="shared" si="0"/>
        <v>13</v>
      </c>
      <c r="B258" s="32" t="s">
        <v>33</v>
      </c>
      <c r="C258" s="30">
        <v>182</v>
      </c>
      <c r="E258" s="30"/>
      <c r="F258" s="115"/>
      <c r="G258" s="119"/>
      <c r="H258" s="119"/>
    </row>
    <row r="259" spans="1:8" x14ac:dyDescent="0.2">
      <c r="A259">
        <f t="shared" si="0"/>
        <v>8</v>
      </c>
      <c r="B259" s="32" t="s">
        <v>34</v>
      </c>
      <c r="C259" s="30">
        <v>149</v>
      </c>
      <c r="E259" s="30"/>
      <c r="F259" s="115"/>
      <c r="G259" s="119"/>
      <c r="H259" s="119"/>
    </row>
    <row r="260" spans="1:8" x14ac:dyDescent="0.2">
      <c r="A260">
        <f t="shared" si="0"/>
        <v>37</v>
      </c>
      <c r="B260" s="32" t="s">
        <v>35</v>
      </c>
      <c r="C260" s="30">
        <v>371</v>
      </c>
      <c r="E260" s="30"/>
      <c r="F260" s="115"/>
      <c r="G260" s="119"/>
      <c r="H260" s="119"/>
    </row>
    <row r="261" spans="1:8" x14ac:dyDescent="0.2">
      <c r="A261">
        <f t="shared" si="0"/>
        <v>35</v>
      </c>
      <c r="B261" s="32" t="s">
        <v>36</v>
      </c>
      <c r="C261" s="30">
        <v>351</v>
      </c>
      <c r="E261" s="30"/>
      <c r="F261" s="115"/>
      <c r="G261" s="119"/>
      <c r="H261" s="119"/>
    </row>
    <row r="262" spans="1:8" x14ac:dyDescent="0.2">
      <c r="A262">
        <f t="shared" si="0"/>
        <v>4</v>
      </c>
      <c r="B262" s="32" t="s">
        <v>37</v>
      </c>
      <c r="C262" s="30">
        <v>91</v>
      </c>
      <c r="E262" s="30"/>
      <c r="F262" s="115"/>
      <c r="G262" s="119"/>
      <c r="H262" s="119"/>
    </row>
    <row r="263" spans="1:8" x14ac:dyDescent="0.2">
      <c r="A263">
        <f t="shared" si="0"/>
        <v>16</v>
      </c>
      <c r="B263" s="32" t="s">
        <v>38</v>
      </c>
      <c r="C263" s="30">
        <v>199</v>
      </c>
      <c r="E263" s="30"/>
      <c r="F263" s="115"/>
      <c r="G263" s="119"/>
      <c r="H263" s="119"/>
    </row>
    <row r="264" spans="1:8" x14ac:dyDescent="0.2">
      <c r="A264">
        <f t="shared" si="0"/>
        <v>15</v>
      </c>
      <c r="B264" s="32" t="s">
        <v>39</v>
      </c>
      <c r="C264" s="30">
        <v>194</v>
      </c>
      <c r="E264" s="30"/>
      <c r="F264" s="115"/>
      <c r="G264" s="119"/>
      <c r="H264" s="119"/>
    </row>
    <row r="265" spans="1:8" x14ac:dyDescent="0.2">
      <c r="A265">
        <f t="shared" si="0"/>
        <v>6</v>
      </c>
      <c r="B265" s="32" t="s">
        <v>40</v>
      </c>
      <c r="C265" s="30">
        <v>115</v>
      </c>
      <c r="E265" s="30"/>
      <c r="F265" s="115"/>
      <c r="G265" s="119"/>
      <c r="H265" s="119"/>
    </row>
    <row r="266" spans="1:8" x14ac:dyDescent="0.2">
      <c r="A266">
        <f t="shared" si="0"/>
        <v>39</v>
      </c>
      <c r="B266" s="32" t="s">
        <v>41</v>
      </c>
      <c r="C266" s="30">
        <v>381</v>
      </c>
      <c r="E266" s="30"/>
      <c r="F266" s="115"/>
      <c r="G266" s="119"/>
      <c r="H266" s="119"/>
    </row>
    <row r="267" spans="1:8" x14ac:dyDescent="0.2">
      <c r="A267">
        <f t="shared" si="0"/>
        <v>17</v>
      </c>
      <c r="B267" s="32" t="s">
        <v>42</v>
      </c>
      <c r="C267" s="30">
        <v>203</v>
      </c>
      <c r="E267" s="30"/>
      <c r="F267" s="115"/>
      <c r="G267" s="119"/>
      <c r="H267" s="119"/>
    </row>
    <row r="268" spans="1:8" x14ac:dyDescent="0.2">
      <c r="A268">
        <f t="shared" si="0"/>
        <v>38</v>
      </c>
      <c r="B268" s="32" t="s">
        <v>43</v>
      </c>
      <c r="C268" s="30">
        <v>373</v>
      </c>
      <c r="E268" s="30"/>
      <c r="F268" s="115"/>
      <c r="G268" s="119"/>
      <c r="H268" s="119"/>
    </row>
    <row r="269" spans="1:8" x14ac:dyDescent="0.2">
      <c r="F269" s="1"/>
      <c r="G269" s="1"/>
      <c r="H269" s="1"/>
    </row>
    <row r="272" spans="1:8" x14ac:dyDescent="0.2">
      <c r="A272" s="80" t="s">
        <v>140</v>
      </c>
    </row>
    <row r="274" spans="2:4" x14ac:dyDescent="0.2">
      <c r="B274" s="31" t="s">
        <v>146</v>
      </c>
      <c r="C274" s="31" t="s">
        <v>70</v>
      </c>
    </row>
    <row r="275" spans="2:4" x14ac:dyDescent="0.2">
      <c r="B275" s="31" t="s">
        <v>68</v>
      </c>
      <c r="C275" s="65">
        <v>44562</v>
      </c>
      <c r="D275" s="65">
        <v>44927</v>
      </c>
    </row>
    <row r="276" spans="2:4" x14ac:dyDescent="0.2">
      <c r="B276" s="32" t="s">
        <v>0</v>
      </c>
      <c r="C276" s="30">
        <v>1</v>
      </c>
      <c r="D276" s="30">
        <v>1</v>
      </c>
    </row>
    <row r="277" spans="2:4" x14ac:dyDescent="0.2">
      <c r="B277" s="32" t="s">
        <v>6</v>
      </c>
      <c r="C277" s="30">
        <v>2</v>
      </c>
      <c r="D277" s="30">
        <v>2</v>
      </c>
    </row>
    <row r="278" spans="2:4" x14ac:dyDescent="0.2">
      <c r="B278" s="32" t="s">
        <v>5</v>
      </c>
      <c r="C278" s="30">
        <v>4</v>
      </c>
      <c r="D278" s="30">
        <v>3</v>
      </c>
    </row>
    <row r="279" spans="2:4" x14ac:dyDescent="0.2">
      <c r="B279" s="32" t="s">
        <v>1</v>
      </c>
      <c r="C279" s="30">
        <v>3</v>
      </c>
      <c r="D279" s="30">
        <v>5</v>
      </c>
    </row>
    <row r="280" spans="2:4" x14ac:dyDescent="0.2">
      <c r="B280" s="32" t="s">
        <v>40</v>
      </c>
      <c r="C280" s="30">
        <v>5</v>
      </c>
      <c r="D280" s="30">
        <v>6</v>
      </c>
    </row>
    <row r="281" spans="2:4" x14ac:dyDescent="0.2">
      <c r="B281" s="32" t="s">
        <v>37</v>
      </c>
      <c r="C281" s="30">
        <v>8</v>
      </c>
      <c r="D281" s="30">
        <v>4</v>
      </c>
    </row>
    <row r="282" spans="2:4" x14ac:dyDescent="0.2">
      <c r="B282" s="32" t="s">
        <v>15</v>
      </c>
      <c r="C282" s="30">
        <v>7</v>
      </c>
      <c r="D282" s="30">
        <v>9</v>
      </c>
    </row>
    <row r="283" spans="2:4" x14ac:dyDescent="0.2">
      <c r="B283" s="32" t="s">
        <v>3</v>
      </c>
      <c r="C283" s="30">
        <v>9</v>
      </c>
      <c r="D283" s="30">
        <v>7</v>
      </c>
    </row>
    <row r="284" spans="2:4" x14ac:dyDescent="0.2">
      <c r="B284" s="32" t="s">
        <v>34</v>
      </c>
      <c r="C284" s="30">
        <v>10</v>
      </c>
      <c r="D284" s="30">
        <v>8</v>
      </c>
    </row>
    <row r="285" spans="2:4" x14ac:dyDescent="0.2">
      <c r="B285" s="32" t="s">
        <v>2</v>
      </c>
      <c r="C285" s="30">
        <v>6</v>
      </c>
      <c r="D285" s="30">
        <v>10</v>
      </c>
    </row>
    <row r="286" spans="2:4" x14ac:dyDescent="0.2">
      <c r="B286" s="32" t="s">
        <v>14</v>
      </c>
      <c r="C286" s="30">
        <v>12</v>
      </c>
      <c r="D286" s="30">
        <v>12</v>
      </c>
    </row>
    <row r="287" spans="2:4" x14ac:dyDescent="0.2">
      <c r="B287" s="32" t="s">
        <v>22</v>
      </c>
      <c r="C287" s="30">
        <v>13</v>
      </c>
      <c r="D287" s="30">
        <v>10</v>
      </c>
    </row>
    <row r="288" spans="2:4" x14ac:dyDescent="0.2">
      <c r="B288" s="32" t="s">
        <v>10</v>
      </c>
      <c r="C288" s="30">
        <v>14</v>
      </c>
      <c r="D288" s="30">
        <v>11</v>
      </c>
    </row>
    <row r="289" spans="2:4" x14ac:dyDescent="0.2">
      <c r="B289" s="32" t="s">
        <v>16</v>
      </c>
      <c r="C289" s="30">
        <v>15</v>
      </c>
      <c r="D289" s="30">
        <v>14</v>
      </c>
    </row>
    <row r="290" spans="2:4" x14ac:dyDescent="0.2">
      <c r="B290" s="32" t="s">
        <v>39</v>
      </c>
      <c r="C290" s="30">
        <v>16</v>
      </c>
      <c r="D290" s="30">
        <v>15</v>
      </c>
    </row>
    <row r="291" spans="2:4" x14ac:dyDescent="0.2">
      <c r="B291" s="32" t="s">
        <v>38</v>
      </c>
      <c r="C291" s="30">
        <v>11</v>
      </c>
      <c r="D291" s="30">
        <v>16</v>
      </c>
    </row>
    <row r="292" spans="2:4" x14ac:dyDescent="0.2">
      <c r="B292" s="32" t="s">
        <v>33</v>
      </c>
      <c r="C292" s="30">
        <v>17</v>
      </c>
      <c r="D292" s="30">
        <v>13</v>
      </c>
    </row>
    <row r="293" spans="2:4" x14ac:dyDescent="0.2">
      <c r="B293" s="32" t="s">
        <v>42</v>
      </c>
      <c r="C293" s="30">
        <v>18</v>
      </c>
      <c r="D293" s="30">
        <v>17</v>
      </c>
    </row>
    <row r="294" spans="2:4" x14ac:dyDescent="0.2">
      <c r="B294" s="32" t="s">
        <v>20</v>
      </c>
      <c r="C294" s="30">
        <v>19</v>
      </c>
      <c r="D294" s="30">
        <v>18</v>
      </c>
    </row>
    <row r="295" spans="2:4" x14ac:dyDescent="0.2">
      <c r="B295" s="32" t="s">
        <v>23</v>
      </c>
      <c r="C295" s="30">
        <v>20</v>
      </c>
      <c r="D295" s="30">
        <v>19</v>
      </c>
    </row>
    <row r="296" spans="2:4" x14ac:dyDescent="0.2">
      <c r="B296" s="32" t="s">
        <v>7</v>
      </c>
      <c r="C296" s="30">
        <v>21</v>
      </c>
      <c r="D296" s="30">
        <v>21</v>
      </c>
    </row>
    <row r="297" spans="2:4" x14ac:dyDescent="0.2">
      <c r="B297" s="32" t="s">
        <v>19</v>
      </c>
      <c r="C297" s="30">
        <v>22</v>
      </c>
      <c r="D297" s="30">
        <v>20</v>
      </c>
    </row>
    <row r="298" spans="2:4" x14ac:dyDescent="0.2">
      <c r="B298" s="32" t="s">
        <v>25</v>
      </c>
      <c r="C298" s="30">
        <v>23</v>
      </c>
      <c r="D298" s="30">
        <v>22</v>
      </c>
    </row>
    <row r="299" spans="2:4" x14ac:dyDescent="0.2">
      <c r="B299" s="32" t="s">
        <v>13</v>
      </c>
      <c r="C299" s="30">
        <v>24</v>
      </c>
      <c r="D299" s="30">
        <v>25</v>
      </c>
    </row>
    <row r="300" spans="2:4" x14ac:dyDescent="0.2">
      <c r="B300" s="32" t="s">
        <v>4</v>
      </c>
      <c r="C300" s="30">
        <v>26</v>
      </c>
      <c r="D300" s="30">
        <v>24</v>
      </c>
    </row>
    <row r="301" spans="2:4" x14ac:dyDescent="0.2">
      <c r="B301" s="32" t="s">
        <v>18</v>
      </c>
      <c r="C301" s="30">
        <v>27</v>
      </c>
      <c r="D301" s="30">
        <v>23</v>
      </c>
    </row>
    <row r="302" spans="2:4" x14ac:dyDescent="0.2">
      <c r="B302" s="32" t="s">
        <v>24</v>
      </c>
      <c r="C302" s="30">
        <v>25</v>
      </c>
      <c r="D302" s="30">
        <v>28</v>
      </c>
    </row>
    <row r="303" spans="2:4" x14ac:dyDescent="0.2">
      <c r="B303" s="32" t="s">
        <v>8</v>
      </c>
      <c r="C303" s="30">
        <v>28</v>
      </c>
      <c r="D303" s="30">
        <v>25</v>
      </c>
    </row>
    <row r="304" spans="2:4" x14ac:dyDescent="0.2">
      <c r="B304" s="32" t="s">
        <v>28</v>
      </c>
      <c r="C304" s="30">
        <v>29</v>
      </c>
      <c r="D304" s="30">
        <v>26</v>
      </c>
    </row>
    <row r="305" spans="2:4" x14ac:dyDescent="0.2">
      <c r="B305" s="32" t="s">
        <v>12</v>
      </c>
      <c r="C305" s="30">
        <v>30</v>
      </c>
      <c r="D305" s="30">
        <v>29</v>
      </c>
    </row>
    <row r="306" spans="2:4" x14ac:dyDescent="0.2">
      <c r="B306" s="32" t="s">
        <v>31</v>
      </c>
      <c r="C306" s="30">
        <v>31</v>
      </c>
      <c r="D306" s="30">
        <v>27</v>
      </c>
    </row>
    <row r="307" spans="2:4" x14ac:dyDescent="0.2">
      <c r="B307" s="32" t="s">
        <v>27</v>
      </c>
      <c r="C307" s="30">
        <v>32</v>
      </c>
      <c r="D307" s="30">
        <v>30</v>
      </c>
    </row>
    <row r="308" spans="2:4" x14ac:dyDescent="0.2">
      <c r="B308" s="32" t="s">
        <v>26</v>
      </c>
      <c r="C308" s="30">
        <v>33</v>
      </c>
      <c r="D308" s="30">
        <v>33</v>
      </c>
    </row>
    <row r="309" spans="2:4" x14ac:dyDescent="0.2">
      <c r="B309" s="32" t="s">
        <v>30</v>
      </c>
      <c r="C309" s="30">
        <v>34</v>
      </c>
      <c r="D309" s="30">
        <v>32</v>
      </c>
    </row>
    <row r="310" spans="2:4" x14ac:dyDescent="0.2">
      <c r="B310" s="32" t="s">
        <v>11</v>
      </c>
      <c r="C310" s="30">
        <v>35</v>
      </c>
      <c r="D310" s="30">
        <v>31</v>
      </c>
    </row>
    <row r="311" spans="2:4" x14ac:dyDescent="0.2">
      <c r="B311" s="32" t="s">
        <v>32</v>
      </c>
      <c r="C311" s="30">
        <v>36</v>
      </c>
      <c r="D311" s="30">
        <v>32</v>
      </c>
    </row>
    <row r="312" spans="2:4" x14ac:dyDescent="0.2">
      <c r="B312" s="32" t="s">
        <v>17</v>
      </c>
      <c r="C312" s="30">
        <v>37</v>
      </c>
      <c r="D312" s="30">
        <v>34</v>
      </c>
    </row>
    <row r="313" spans="2:4" x14ac:dyDescent="0.2">
      <c r="B313" s="32" t="s">
        <v>36</v>
      </c>
      <c r="C313" s="30">
        <v>38</v>
      </c>
      <c r="D313" s="30">
        <v>35</v>
      </c>
    </row>
    <row r="314" spans="2:4" x14ac:dyDescent="0.2">
      <c r="B314" s="32" t="s">
        <v>29</v>
      </c>
      <c r="C314" s="30">
        <v>39</v>
      </c>
      <c r="D314" s="30">
        <v>37</v>
      </c>
    </row>
    <row r="315" spans="2:4" x14ac:dyDescent="0.2">
      <c r="B315" s="32" t="s">
        <v>9</v>
      </c>
      <c r="C315" s="30">
        <v>40</v>
      </c>
      <c r="D315" s="30">
        <v>36</v>
      </c>
    </row>
    <row r="316" spans="2:4" x14ac:dyDescent="0.2">
      <c r="B316" s="32" t="s">
        <v>35</v>
      </c>
      <c r="C316" s="30">
        <v>41</v>
      </c>
      <c r="D316" s="30">
        <v>37</v>
      </c>
    </row>
    <row r="317" spans="2:4" x14ac:dyDescent="0.2">
      <c r="B317" s="32" t="s">
        <v>41</v>
      </c>
      <c r="C317" s="30">
        <v>42</v>
      </c>
      <c r="D317" s="30">
        <v>39</v>
      </c>
    </row>
    <row r="318" spans="2:4" x14ac:dyDescent="0.2">
      <c r="B318" s="32" t="s">
        <v>43</v>
      </c>
      <c r="C318" s="30">
        <v>43</v>
      </c>
      <c r="D318" s="30">
        <v>38</v>
      </c>
    </row>
    <row r="319" spans="2:4" x14ac:dyDescent="0.2">
      <c r="B319" s="32" t="s">
        <v>21</v>
      </c>
      <c r="C319" s="30">
        <v>44</v>
      </c>
      <c r="D319" s="30">
        <v>40</v>
      </c>
    </row>
    <row r="321" spans="2:12" x14ac:dyDescent="0.2">
      <c r="B321" s="80" t="s">
        <v>147</v>
      </c>
    </row>
    <row r="323" spans="2:12" x14ac:dyDescent="0.2">
      <c r="B323" s="31" t="s">
        <v>100</v>
      </c>
      <c r="C323" s="77">
        <v>44562</v>
      </c>
      <c r="H323" s="31" t="s">
        <v>100</v>
      </c>
      <c r="I323" s="77">
        <v>44927</v>
      </c>
    </row>
    <row r="324" spans="2:12" x14ac:dyDescent="0.2">
      <c r="B324" t="s">
        <v>148</v>
      </c>
      <c r="F324">
        <v>2022</v>
      </c>
      <c r="H324" t="s">
        <v>148</v>
      </c>
      <c r="L324">
        <v>2022</v>
      </c>
    </row>
    <row r="325" spans="2:12" x14ac:dyDescent="0.2">
      <c r="B325" s="31" t="s">
        <v>68</v>
      </c>
      <c r="C325" t="s">
        <v>146</v>
      </c>
      <c r="E325" s="87" t="s">
        <v>149</v>
      </c>
      <c r="H325" s="31" t="s">
        <v>68</v>
      </c>
      <c r="I325" t="s">
        <v>146</v>
      </c>
      <c r="K325" s="87" t="s">
        <v>149</v>
      </c>
    </row>
    <row r="326" spans="2:12" x14ac:dyDescent="0.2">
      <c r="B326" s="32" t="s">
        <v>0</v>
      </c>
      <c r="C326" s="30">
        <v>1</v>
      </c>
      <c r="E326" t="str">
        <f>B326</f>
        <v>г. Краснодар</v>
      </c>
      <c r="F326">
        <f>C326</f>
        <v>1</v>
      </c>
      <c r="H326" s="32" t="s">
        <v>0</v>
      </c>
      <c r="I326" s="30">
        <v>1</v>
      </c>
      <c r="K326" t="str">
        <f>H326</f>
        <v>г. Краснодар</v>
      </c>
      <c r="L326">
        <f>I326</f>
        <v>1</v>
      </c>
    </row>
    <row r="327" spans="2:12" x14ac:dyDescent="0.2">
      <c r="B327" s="32" t="s">
        <v>6</v>
      </c>
      <c r="C327" s="30">
        <v>2</v>
      </c>
      <c r="E327" t="str">
        <f t="shared" ref="E327:E330" si="1">B327</f>
        <v>г-к. Сочи</v>
      </c>
      <c r="F327">
        <f t="shared" ref="F327:F330" si="2">C327</f>
        <v>2</v>
      </c>
      <c r="H327" s="32" t="s">
        <v>6</v>
      </c>
      <c r="I327" s="30">
        <v>2</v>
      </c>
      <c r="K327" t="str">
        <f t="shared" ref="K327:K330" si="3">H327</f>
        <v>г-к. Сочи</v>
      </c>
      <c r="L327">
        <f t="shared" ref="L327:L330" si="4">I327</f>
        <v>2</v>
      </c>
    </row>
    <row r="328" spans="2:12" x14ac:dyDescent="0.2">
      <c r="B328" s="32" t="s">
        <v>1</v>
      </c>
      <c r="C328" s="30">
        <v>3</v>
      </c>
      <c r="E328" t="str">
        <f t="shared" si="1"/>
        <v>г-к. Анапа</v>
      </c>
      <c r="F328">
        <f t="shared" si="2"/>
        <v>3</v>
      </c>
      <c r="H328" s="32" t="s">
        <v>5</v>
      </c>
      <c r="I328" s="30">
        <v>3</v>
      </c>
      <c r="K328" t="str">
        <f t="shared" si="3"/>
        <v>г. Новороссийск</v>
      </c>
      <c r="L328">
        <f t="shared" si="4"/>
        <v>3</v>
      </c>
    </row>
    <row r="329" spans="2:12" x14ac:dyDescent="0.2">
      <c r="B329" s="32" t="s">
        <v>5</v>
      </c>
      <c r="C329" s="30">
        <v>4</v>
      </c>
      <c r="E329" t="str">
        <f t="shared" si="1"/>
        <v>г. Новороссийск</v>
      </c>
      <c r="F329">
        <f t="shared" si="2"/>
        <v>4</v>
      </c>
      <c r="H329" s="32" t="s">
        <v>37</v>
      </c>
      <c r="I329" s="30">
        <v>4</v>
      </c>
      <c r="K329" t="str">
        <f t="shared" si="3"/>
        <v>Темрюкский район</v>
      </c>
      <c r="L329">
        <f t="shared" si="4"/>
        <v>4</v>
      </c>
    </row>
    <row r="330" spans="2:12" x14ac:dyDescent="0.2">
      <c r="B330" s="32" t="s">
        <v>40</v>
      </c>
      <c r="C330" s="30">
        <v>5</v>
      </c>
      <c r="E330" t="str">
        <f t="shared" si="1"/>
        <v>Туапсинский район</v>
      </c>
      <c r="F330">
        <f t="shared" si="2"/>
        <v>5</v>
      </c>
      <c r="H330" s="32" t="s">
        <v>1</v>
      </c>
      <c r="I330" s="30">
        <v>5</v>
      </c>
      <c r="K330" t="str">
        <f t="shared" si="3"/>
        <v>г-к. Анапа</v>
      </c>
      <c r="L330">
        <f t="shared" si="4"/>
        <v>5</v>
      </c>
    </row>
    <row r="331" spans="2:12" x14ac:dyDescent="0.2">
      <c r="B331" s="32" t="s">
        <v>2</v>
      </c>
      <c r="C331" s="30">
        <v>6</v>
      </c>
      <c r="H331" s="32" t="s">
        <v>40</v>
      </c>
      <c r="I331" s="30">
        <v>6</v>
      </c>
    </row>
    <row r="332" spans="2:12" x14ac:dyDescent="0.2">
      <c r="B332" s="32" t="s">
        <v>15</v>
      </c>
      <c r="C332" s="30">
        <v>7</v>
      </c>
      <c r="H332" s="32" t="s">
        <v>3</v>
      </c>
      <c r="I332" s="30">
        <v>7</v>
      </c>
    </row>
    <row r="333" spans="2:12" x14ac:dyDescent="0.2">
      <c r="B333" s="32" t="s">
        <v>37</v>
      </c>
      <c r="C333" s="30">
        <v>8</v>
      </c>
      <c r="H333" s="32" t="s">
        <v>34</v>
      </c>
      <c r="I333" s="30">
        <v>8</v>
      </c>
    </row>
    <row r="334" spans="2:12" x14ac:dyDescent="0.2">
      <c r="B334" s="32" t="s">
        <v>3</v>
      </c>
      <c r="C334" s="30">
        <v>9</v>
      </c>
      <c r="H334" s="32" t="s">
        <v>15</v>
      </c>
      <c r="I334" s="30">
        <v>9</v>
      </c>
    </row>
    <row r="335" spans="2:12" x14ac:dyDescent="0.2">
      <c r="B335" s="32" t="s">
        <v>34</v>
      </c>
      <c r="C335" s="30">
        <v>10</v>
      </c>
      <c r="H335" s="32" t="s">
        <v>22</v>
      </c>
      <c r="I335" s="30">
        <v>10</v>
      </c>
    </row>
    <row r="336" spans="2:12" x14ac:dyDescent="0.2">
      <c r="B336" s="32" t="s">
        <v>38</v>
      </c>
      <c r="C336" s="30">
        <v>11</v>
      </c>
      <c r="H336" s="32" t="s">
        <v>2</v>
      </c>
      <c r="I336" s="30">
        <v>10</v>
      </c>
    </row>
    <row r="337" spans="2:9" x14ac:dyDescent="0.2">
      <c r="B337" s="32" t="s">
        <v>14</v>
      </c>
      <c r="C337" s="30">
        <v>12</v>
      </c>
      <c r="H337" s="32" t="s">
        <v>10</v>
      </c>
      <c r="I337" s="30">
        <v>11</v>
      </c>
    </row>
    <row r="338" spans="2:9" x14ac:dyDescent="0.2">
      <c r="B338" s="32" t="s">
        <v>22</v>
      </c>
      <c r="C338" s="30">
        <v>13</v>
      </c>
      <c r="H338" s="32" t="s">
        <v>14</v>
      </c>
      <c r="I338" s="30">
        <v>12</v>
      </c>
    </row>
    <row r="339" spans="2:9" x14ac:dyDescent="0.2">
      <c r="B339" s="32" t="s">
        <v>10</v>
      </c>
      <c r="C339" s="30">
        <v>14</v>
      </c>
      <c r="H339" s="32" t="s">
        <v>33</v>
      </c>
      <c r="I339" s="30">
        <v>13</v>
      </c>
    </row>
    <row r="340" spans="2:9" x14ac:dyDescent="0.2">
      <c r="B340" s="32" t="s">
        <v>16</v>
      </c>
      <c r="C340" s="30">
        <v>15</v>
      </c>
      <c r="H340" s="32" t="s">
        <v>16</v>
      </c>
      <c r="I340" s="30">
        <v>14</v>
      </c>
    </row>
    <row r="341" spans="2:9" x14ac:dyDescent="0.2">
      <c r="B341" s="32" t="s">
        <v>39</v>
      </c>
      <c r="C341" s="30">
        <v>16</v>
      </c>
      <c r="H341" s="32" t="s">
        <v>39</v>
      </c>
      <c r="I341" s="30">
        <v>15</v>
      </c>
    </row>
    <row r="342" spans="2:9" x14ac:dyDescent="0.2">
      <c r="B342" s="32" t="s">
        <v>33</v>
      </c>
      <c r="C342" s="30">
        <v>17</v>
      </c>
      <c r="H342" s="32" t="s">
        <v>38</v>
      </c>
      <c r="I342" s="30">
        <v>16</v>
      </c>
    </row>
    <row r="343" spans="2:9" x14ac:dyDescent="0.2">
      <c r="B343" s="32" t="s">
        <v>42</v>
      </c>
      <c r="C343" s="30">
        <v>18</v>
      </c>
      <c r="H343" s="32" t="s">
        <v>42</v>
      </c>
      <c r="I343" s="30">
        <v>17</v>
      </c>
    </row>
    <row r="344" spans="2:9" x14ac:dyDescent="0.2">
      <c r="B344" s="32" t="s">
        <v>20</v>
      </c>
      <c r="C344" s="30">
        <v>19</v>
      </c>
      <c r="H344" s="32" t="s">
        <v>20</v>
      </c>
      <c r="I344" s="30">
        <v>18</v>
      </c>
    </row>
    <row r="345" spans="2:9" x14ac:dyDescent="0.2">
      <c r="B345" s="32" t="s">
        <v>23</v>
      </c>
      <c r="C345" s="30">
        <v>20</v>
      </c>
      <c r="H345" s="32" t="s">
        <v>23</v>
      </c>
      <c r="I345" s="30">
        <v>19</v>
      </c>
    </row>
    <row r="346" spans="2:9" x14ac:dyDescent="0.2">
      <c r="B346" s="32" t="s">
        <v>7</v>
      </c>
      <c r="C346" s="30">
        <v>21</v>
      </c>
      <c r="H346" s="32" t="s">
        <v>19</v>
      </c>
      <c r="I346" s="30">
        <v>20</v>
      </c>
    </row>
    <row r="347" spans="2:9" x14ac:dyDescent="0.2">
      <c r="B347" s="32" t="s">
        <v>19</v>
      </c>
      <c r="C347" s="30">
        <v>22</v>
      </c>
      <c r="H347" s="32" t="s">
        <v>7</v>
      </c>
      <c r="I347" s="30">
        <v>21</v>
      </c>
    </row>
    <row r="348" spans="2:9" x14ac:dyDescent="0.2">
      <c r="B348" s="32" t="s">
        <v>25</v>
      </c>
      <c r="C348" s="30">
        <v>23</v>
      </c>
      <c r="H348" s="32" t="s">
        <v>25</v>
      </c>
      <c r="I348" s="30">
        <v>22</v>
      </c>
    </row>
    <row r="349" spans="2:9" x14ac:dyDescent="0.2">
      <c r="B349" s="32" t="s">
        <v>13</v>
      </c>
      <c r="C349" s="30">
        <v>24</v>
      </c>
      <c r="H349" s="32" t="s">
        <v>18</v>
      </c>
      <c r="I349" s="30">
        <v>23</v>
      </c>
    </row>
    <row r="350" spans="2:9" x14ac:dyDescent="0.2">
      <c r="B350" s="32" t="s">
        <v>24</v>
      </c>
      <c r="C350" s="30">
        <v>25</v>
      </c>
      <c r="H350" s="32" t="s">
        <v>4</v>
      </c>
      <c r="I350" s="30">
        <v>24</v>
      </c>
    </row>
    <row r="351" spans="2:9" x14ac:dyDescent="0.2">
      <c r="B351" s="32" t="s">
        <v>4</v>
      </c>
      <c r="C351" s="30">
        <v>26</v>
      </c>
      <c r="H351" s="32" t="s">
        <v>8</v>
      </c>
      <c r="I351" s="30">
        <v>25</v>
      </c>
    </row>
    <row r="352" spans="2:9" x14ac:dyDescent="0.2">
      <c r="B352" s="32" t="s">
        <v>18</v>
      </c>
      <c r="C352" s="30">
        <v>27</v>
      </c>
      <c r="H352" s="32" t="s">
        <v>13</v>
      </c>
      <c r="I352" s="30">
        <v>25</v>
      </c>
    </row>
    <row r="353" spans="2:12" x14ac:dyDescent="0.2">
      <c r="B353" s="32" t="s">
        <v>8</v>
      </c>
      <c r="C353" s="30">
        <v>28</v>
      </c>
      <c r="H353" s="32" t="s">
        <v>28</v>
      </c>
      <c r="I353" s="30">
        <v>26</v>
      </c>
    </row>
    <row r="354" spans="2:12" x14ac:dyDescent="0.2">
      <c r="B354" s="32" t="s">
        <v>28</v>
      </c>
      <c r="C354" s="30">
        <v>29</v>
      </c>
      <c r="H354" s="32" t="s">
        <v>31</v>
      </c>
      <c r="I354" s="30">
        <v>27</v>
      </c>
    </row>
    <row r="355" spans="2:12" x14ac:dyDescent="0.2">
      <c r="B355" s="32" t="s">
        <v>12</v>
      </c>
      <c r="C355" s="30">
        <v>30</v>
      </c>
      <c r="H355" s="32" t="s">
        <v>24</v>
      </c>
      <c r="I355" s="30">
        <v>28</v>
      </c>
    </row>
    <row r="356" spans="2:12" x14ac:dyDescent="0.2">
      <c r="B356" s="32" t="s">
        <v>31</v>
      </c>
      <c r="C356" s="30">
        <v>31</v>
      </c>
      <c r="H356" s="32" t="s">
        <v>12</v>
      </c>
      <c r="I356" s="30">
        <v>29</v>
      </c>
    </row>
    <row r="357" spans="2:12" x14ac:dyDescent="0.2">
      <c r="B357" s="32" t="s">
        <v>27</v>
      </c>
      <c r="C357" s="30">
        <v>32</v>
      </c>
      <c r="H357" s="32" t="s">
        <v>27</v>
      </c>
      <c r="I357" s="30">
        <v>30</v>
      </c>
    </row>
    <row r="358" spans="2:12" x14ac:dyDescent="0.2">
      <c r="B358" s="32" t="s">
        <v>26</v>
      </c>
      <c r="C358" s="30">
        <v>33</v>
      </c>
      <c r="H358" s="32" t="s">
        <v>11</v>
      </c>
      <c r="I358" s="30">
        <v>31</v>
      </c>
    </row>
    <row r="359" spans="2:12" x14ac:dyDescent="0.2">
      <c r="B359" s="32" t="s">
        <v>30</v>
      </c>
      <c r="C359" s="30">
        <v>34</v>
      </c>
      <c r="H359" s="32" t="s">
        <v>32</v>
      </c>
      <c r="I359" s="30">
        <v>32</v>
      </c>
    </row>
    <row r="360" spans="2:12" x14ac:dyDescent="0.2">
      <c r="B360" s="32" t="s">
        <v>11</v>
      </c>
      <c r="C360" s="30">
        <v>35</v>
      </c>
      <c r="H360" s="32" t="s">
        <v>30</v>
      </c>
      <c r="I360" s="30">
        <v>32</v>
      </c>
    </row>
    <row r="361" spans="2:12" x14ac:dyDescent="0.2">
      <c r="B361" s="32" t="s">
        <v>32</v>
      </c>
      <c r="C361" s="30">
        <v>36</v>
      </c>
      <c r="H361" s="32" t="s">
        <v>26</v>
      </c>
      <c r="I361" s="30">
        <v>33</v>
      </c>
    </row>
    <row r="362" spans="2:12" x14ac:dyDescent="0.2">
      <c r="B362" s="32" t="s">
        <v>17</v>
      </c>
      <c r="C362" s="30">
        <v>37</v>
      </c>
      <c r="H362" s="32" t="s">
        <v>17</v>
      </c>
      <c r="I362" s="30">
        <v>34</v>
      </c>
    </row>
    <row r="363" spans="2:12" x14ac:dyDescent="0.2">
      <c r="B363" s="32" t="s">
        <v>36</v>
      </c>
      <c r="C363" s="30">
        <v>38</v>
      </c>
      <c r="H363" s="32" t="s">
        <v>36</v>
      </c>
      <c r="I363" s="30">
        <v>35</v>
      </c>
    </row>
    <row r="364" spans="2:12" x14ac:dyDescent="0.2">
      <c r="B364" s="32" t="s">
        <v>29</v>
      </c>
      <c r="C364" s="30">
        <v>39</v>
      </c>
      <c r="E364" s="87" t="s">
        <v>145</v>
      </c>
      <c r="H364" s="32" t="s">
        <v>9</v>
      </c>
      <c r="I364" s="30">
        <v>36</v>
      </c>
      <c r="K364" s="87" t="s">
        <v>145</v>
      </c>
    </row>
    <row r="365" spans="2:12" x14ac:dyDescent="0.2">
      <c r="B365" s="32" t="s">
        <v>9</v>
      </c>
      <c r="C365" s="30">
        <v>40</v>
      </c>
      <c r="E365" t="str">
        <f t="shared" ref="E365:F369" si="5">B365</f>
        <v>Белоглинский район</v>
      </c>
      <c r="F365">
        <f t="shared" si="5"/>
        <v>40</v>
      </c>
      <c r="H365" s="32" t="s">
        <v>29</v>
      </c>
      <c r="I365" s="30">
        <v>37</v>
      </c>
      <c r="K365" t="str">
        <f t="shared" ref="K365:K369" si="6">H365</f>
        <v>Новопокровский район</v>
      </c>
      <c r="L365">
        <f t="shared" ref="L365:L369" si="7">I365</f>
        <v>37</v>
      </c>
    </row>
    <row r="366" spans="2:12" x14ac:dyDescent="0.2">
      <c r="B366" s="32" t="s">
        <v>35</v>
      </c>
      <c r="C366" s="30">
        <v>41</v>
      </c>
      <c r="E366" t="str">
        <f t="shared" si="5"/>
        <v>Староминский район</v>
      </c>
      <c r="F366">
        <f t="shared" si="5"/>
        <v>41</v>
      </c>
      <c r="H366" s="32" t="s">
        <v>35</v>
      </c>
      <c r="I366" s="30">
        <v>37</v>
      </c>
      <c r="K366" t="str">
        <f t="shared" si="6"/>
        <v>Староминский район</v>
      </c>
      <c r="L366">
        <f t="shared" si="7"/>
        <v>37</v>
      </c>
    </row>
    <row r="367" spans="2:12" x14ac:dyDescent="0.2">
      <c r="B367" s="32" t="s">
        <v>41</v>
      </c>
      <c r="C367" s="30">
        <v>42</v>
      </c>
      <c r="E367" t="str">
        <f t="shared" si="5"/>
        <v>Успенский район</v>
      </c>
      <c r="F367">
        <f t="shared" si="5"/>
        <v>42</v>
      </c>
      <c r="H367" s="32" t="s">
        <v>43</v>
      </c>
      <c r="I367" s="30">
        <v>38</v>
      </c>
      <c r="K367" t="str">
        <f t="shared" si="6"/>
        <v>Щербиновский район</v>
      </c>
      <c r="L367">
        <f t="shared" si="7"/>
        <v>38</v>
      </c>
    </row>
    <row r="368" spans="2:12" x14ac:dyDescent="0.2">
      <c r="B368" s="32" t="s">
        <v>43</v>
      </c>
      <c r="C368" s="30">
        <v>43</v>
      </c>
      <c r="E368" t="str">
        <f t="shared" si="5"/>
        <v>Щербиновский район</v>
      </c>
      <c r="F368">
        <f t="shared" si="5"/>
        <v>43</v>
      </c>
      <c r="H368" s="32" t="s">
        <v>41</v>
      </c>
      <c r="I368" s="30">
        <v>39</v>
      </c>
      <c r="K368" t="str">
        <f t="shared" si="6"/>
        <v>Успенский район</v>
      </c>
      <c r="L368">
        <f t="shared" si="7"/>
        <v>39</v>
      </c>
    </row>
    <row r="369" spans="1:12" x14ac:dyDescent="0.2">
      <c r="B369" s="32" t="s">
        <v>21</v>
      </c>
      <c r="C369" s="30">
        <v>44</v>
      </c>
      <c r="E369" t="str">
        <f t="shared" si="5"/>
        <v>Крыловский район</v>
      </c>
      <c r="F369">
        <f t="shared" si="5"/>
        <v>44</v>
      </c>
      <c r="H369" s="32" t="s">
        <v>21</v>
      </c>
      <c r="I369" s="30">
        <v>40</v>
      </c>
      <c r="K369" t="str">
        <f t="shared" si="6"/>
        <v>Крыловский район</v>
      </c>
      <c r="L369">
        <f t="shared" si="7"/>
        <v>40</v>
      </c>
    </row>
    <row r="378" spans="1:12" x14ac:dyDescent="0.2">
      <c r="B378" s="31" t="s">
        <v>65</v>
      </c>
      <c r="C378" t="s">
        <v>162</v>
      </c>
    </row>
    <row r="379" spans="1:12" x14ac:dyDescent="0.2">
      <c r="A379" s="80" t="s">
        <v>150</v>
      </c>
      <c r="B379" s="80"/>
    </row>
    <row r="380" spans="1:12" x14ac:dyDescent="0.2">
      <c r="B380" s="31" t="s">
        <v>141</v>
      </c>
      <c r="C380" s="31" t="s">
        <v>70</v>
      </c>
    </row>
    <row r="381" spans="1:12" x14ac:dyDescent="0.2">
      <c r="B381" s="31" t="s">
        <v>68</v>
      </c>
      <c r="C381" s="65">
        <v>44562</v>
      </c>
      <c r="D381" s="65">
        <v>44927</v>
      </c>
      <c r="F381" s="87"/>
      <c r="H381" s="87"/>
    </row>
    <row r="382" spans="1:12" x14ac:dyDescent="0.2">
      <c r="A382">
        <f>C382</f>
        <v>7</v>
      </c>
      <c r="B382" s="32" t="s">
        <v>7</v>
      </c>
      <c r="C382" s="30">
        <v>7</v>
      </c>
      <c r="D382" s="30">
        <v>8</v>
      </c>
    </row>
    <row r="383" spans="1:12" x14ac:dyDescent="0.2">
      <c r="A383">
        <f t="shared" ref="A383:A425" si="8">C383</f>
        <v>11</v>
      </c>
      <c r="B383" s="32" t="s">
        <v>8</v>
      </c>
      <c r="C383" s="30">
        <v>11</v>
      </c>
      <c r="D383" s="30">
        <v>8</v>
      </c>
    </row>
    <row r="384" spans="1:12" x14ac:dyDescent="0.2">
      <c r="A384">
        <f t="shared" si="8"/>
        <v>3</v>
      </c>
      <c r="B384" s="32" t="s">
        <v>9</v>
      </c>
      <c r="C384" s="30">
        <v>3</v>
      </c>
      <c r="D384" s="30">
        <v>1</v>
      </c>
    </row>
    <row r="385" spans="1:1" x14ac:dyDescent="0.2">
      <c r="A385">
        <f t="shared" si="8"/>
        <v>0</v>
      </c>
    </row>
    <row r="386" spans="1:1" x14ac:dyDescent="0.2">
      <c r="A386">
        <f t="shared" si="8"/>
        <v>0</v>
      </c>
    </row>
    <row r="387" spans="1:1" x14ac:dyDescent="0.2">
      <c r="A387">
        <f t="shared" si="8"/>
        <v>0</v>
      </c>
    </row>
    <row r="388" spans="1:1" x14ac:dyDescent="0.2">
      <c r="A388">
        <f t="shared" si="8"/>
        <v>0</v>
      </c>
    </row>
    <row r="389" spans="1:1" x14ac:dyDescent="0.2">
      <c r="A389">
        <f t="shared" si="8"/>
        <v>0</v>
      </c>
    </row>
    <row r="390" spans="1:1" x14ac:dyDescent="0.2">
      <c r="A390">
        <f t="shared" si="8"/>
        <v>0</v>
      </c>
    </row>
    <row r="391" spans="1:1" x14ac:dyDescent="0.2">
      <c r="A391">
        <f t="shared" si="8"/>
        <v>0</v>
      </c>
    </row>
    <row r="392" spans="1:1" x14ac:dyDescent="0.2">
      <c r="A392">
        <f t="shared" si="8"/>
        <v>0</v>
      </c>
    </row>
    <row r="393" spans="1:1" x14ac:dyDescent="0.2">
      <c r="A393">
        <f t="shared" si="8"/>
        <v>0</v>
      </c>
    </row>
    <row r="394" spans="1:1" x14ac:dyDescent="0.2">
      <c r="A394">
        <f t="shared" si="8"/>
        <v>0</v>
      </c>
    </row>
    <row r="395" spans="1:1" x14ac:dyDescent="0.2">
      <c r="A395">
        <f t="shared" si="8"/>
        <v>0</v>
      </c>
    </row>
    <row r="396" spans="1:1" x14ac:dyDescent="0.2">
      <c r="A396">
        <f t="shared" si="8"/>
        <v>0</v>
      </c>
    </row>
    <row r="397" spans="1:1" x14ac:dyDescent="0.2">
      <c r="A397">
        <f t="shared" si="8"/>
        <v>0</v>
      </c>
    </row>
    <row r="398" spans="1:1" x14ac:dyDescent="0.2">
      <c r="A398">
        <f t="shared" si="8"/>
        <v>0</v>
      </c>
    </row>
    <row r="399" spans="1:1" x14ac:dyDescent="0.2">
      <c r="A399">
        <f t="shared" si="8"/>
        <v>0</v>
      </c>
    </row>
    <row r="400" spans="1:1" x14ac:dyDescent="0.2">
      <c r="A400">
        <f t="shared" si="8"/>
        <v>0</v>
      </c>
    </row>
    <row r="401" spans="1:1" x14ac:dyDescent="0.2">
      <c r="A401">
        <f t="shared" si="8"/>
        <v>0</v>
      </c>
    </row>
    <row r="402" spans="1:1" x14ac:dyDescent="0.2">
      <c r="A402">
        <f t="shared" si="8"/>
        <v>0</v>
      </c>
    </row>
    <row r="403" spans="1:1" x14ac:dyDescent="0.2">
      <c r="A403">
        <f t="shared" si="8"/>
        <v>0</v>
      </c>
    </row>
    <row r="404" spans="1:1" x14ac:dyDescent="0.2">
      <c r="A404">
        <f t="shared" si="8"/>
        <v>0</v>
      </c>
    </row>
    <row r="405" spans="1:1" x14ac:dyDescent="0.2">
      <c r="A405">
        <f t="shared" si="8"/>
        <v>0</v>
      </c>
    </row>
    <row r="406" spans="1:1" x14ac:dyDescent="0.2">
      <c r="A406">
        <f t="shared" si="8"/>
        <v>0</v>
      </c>
    </row>
    <row r="407" spans="1:1" x14ac:dyDescent="0.2">
      <c r="A407">
        <f t="shared" si="8"/>
        <v>0</v>
      </c>
    </row>
    <row r="408" spans="1:1" x14ac:dyDescent="0.2">
      <c r="A408">
        <f t="shared" si="8"/>
        <v>0</v>
      </c>
    </row>
    <row r="409" spans="1:1" x14ac:dyDescent="0.2">
      <c r="A409">
        <f t="shared" si="8"/>
        <v>0</v>
      </c>
    </row>
    <row r="410" spans="1:1" x14ac:dyDescent="0.2">
      <c r="A410">
        <f t="shared" si="8"/>
        <v>0</v>
      </c>
    </row>
    <row r="411" spans="1:1" x14ac:dyDescent="0.2">
      <c r="A411">
        <f t="shared" si="8"/>
        <v>0</v>
      </c>
    </row>
    <row r="412" spans="1:1" x14ac:dyDescent="0.2">
      <c r="A412">
        <f t="shared" si="8"/>
        <v>0</v>
      </c>
    </row>
    <row r="413" spans="1:1" x14ac:dyDescent="0.2">
      <c r="A413">
        <f t="shared" si="8"/>
        <v>0</v>
      </c>
    </row>
    <row r="414" spans="1:1" x14ac:dyDescent="0.2">
      <c r="A414">
        <f t="shared" si="8"/>
        <v>0</v>
      </c>
    </row>
    <row r="415" spans="1:1" x14ac:dyDescent="0.2">
      <c r="A415">
        <f t="shared" si="8"/>
        <v>0</v>
      </c>
    </row>
    <row r="416" spans="1:1" x14ac:dyDescent="0.2">
      <c r="A416">
        <f t="shared" si="8"/>
        <v>0</v>
      </c>
    </row>
    <row r="417" spans="1:11" x14ac:dyDescent="0.2">
      <c r="A417">
        <f t="shared" si="8"/>
        <v>0</v>
      </c>
    </row>
    <row r="418" spans="1:11" x14ac:dyDescent="0.2">
      <c r="A418">
        <f t="shared" si="8"/>
        <v>0</v>
      </c>
    </row>
    <row r="419" spans="1:11" x14ac:dyDescent="0.2">
      <c r="A419">
        <f t="shared" si="8"/>
        <v>0</v>
      </c>
    </row>
    <row r="420" spans="1:11" x14ac:dyDescent="0.2">
      <c r="A420">
        <f t="shared" si="8"/>
        <v>0</v>
      </c>
    </row>
    <row r="421" spans="1:11" x14ac:dyDescent="0.2">
      <c r="A421">
        <f t="shared" si="8"/>
        <v>0</v>
      </c>
    </row>
    <row r="422" spans="1:11" x14ac:dyDescent="0.2">
      <c r="A422">
        <f t="shared" si="8"/>
        <v>0</v>
      </c>
    </row>
    <row r="423" spans="1:11" x14ac:dyDescent="0.2">
      <c r="A423">
        <f t="shared" si="8"/>
        <v>0</v>
      </c>
    </row>
    <row r="424" spans="1:11" x14ac:dyDescent="0.2">
      <c r="A424">
        <f t="shared" si="8"/>
        <v>0</v>
      </c>
    </row>
    <row r="425" spans="1:11" x14ac:dyDescent="0.2">
      <c r="A425">
        <f t="shared" si="8"/>
        <v>0</v>
      </c>
    </row>
    <row r="426" spans="1:11" x14ac:dyDescent="0.2">
      <c r="B426" s="32"/>
      <c r="C426" s="30"/>
      <c r="D426" s="30"/>
    </row>
    <row r="427" spans="1:11" x14ac:dyDescent="0.2">
      <c r="B427" s="32"/>
      <c r="C427" s="30"/>
      <c r="D427" s="30"/>
    </row>
    <row r="429" spans="1:11" x14ac:dyDescent="0.2">
      <c r="B429" s="31" t="s">
        <v>65</v>
      </c>
      <c r="C429" t="s">
        <v>162</v>
      </c>
      <c r="H429" s="31" t="s">
        <v>65</v>
      </c>
      <c r="I429" t="s">
        <v>162</v>
      </c>
    </row>
    <row r="430" spans="1:11" x14ac:dyDescent="0.2">
      <c r="B430" s="80" t="s">
        <v>153</v>
      </c>
      <c r="H430" s="80" t="s">
        <v>154</v>
      </c>
    </row>
    <row r="431" spans="1:11" x14ac:dyDescent="0.2">
      <c r="B431" s="31" t="s">
        <v>151</v>
      </c>
      <c r="C431" s="31" t="s">
        <v>70</v>
      </c>
      <c r="D431" s="65">
        <v>44562</v>
      </c>
      <c r="H431" s="31" t="s">
        <v>151</v>
      </c>
      <c r="I431" s="31" t="s">
        <v>70</v>
      </c>
      <c r="J431" s="65">
        <v>44927</v>
      </c>
      <c r="K431" s="65"/>
    </row>
    <row r="432" spans="1:11" x14ac:dyDescent="0.2">
      <c r="B432" s="31" t="s">
        <v>68</v>
      </c>
      <c r="C432" s="65">
        <v>44562</v>
      </c>
      <c r="D432" s="87" t="s">
        <v>149</v>
      </c>
      <c r="H432" s="31" t="s">
        <v>68</v>
      </c>
      <c r="I432" s="65">
        <v>44927</v>
      </c>
      <c r="J432" s="87" t="s">
        <v>149</v>
      </c>
    </row>
    <row r="433" spans="2:11" x14ac:dyDescent="0.2">
      <c r="B433" s="32" t="s">
        <v>23</v>
      </c>
      <c r="C433" s="30">
        <v>1</v>
      </c>
      <c r="D433" t="str">
        <f t="shared" ref="D433:E437" si="9">B433</f>
        <v>Курганинский район</v>
      </c>
      <c r="E433">
        <f t="shared" si="9"/>
        <v>1</v>
      </c>
      <c r="H433" s="32" t="s">
        <v>9</v>
      </c>
      <c r="I433" s="30">
        <v>1</v>
      </c>
      <c r="J433" t="str">
        <f t="shared" ref="J433:K437" si="10">H433</f>
        <v>Белоглинский район</v>
      </c>
      <c r="K433">
        <f t="shared" si="10"/>
        <v>1</v>
      </c>
    </row>
    <row r="434" spans="2:11" x14ac:dyDescent="0.2">
      <c r="B434" s="32" t="s">
        <v>3</v>
      </c>
      <c r="C434" s="30">
        <v>2</v>
      </c>
      <c r="D434" t="str">
        <f t="shared" si="9"/>
        <v>г-к. Геленджик</v>
      </c>
      <c r="E434">
        <f t="shared" si="9"/>
        <v>2</v>
      </c>
      <c r="H434" s="32" t="s">
        <v>37</v>
      </c>
      <c r="I434" s="30">
        <v>1</v>
      </c>
      <c r="J434" t="str">
        <f t="shared" si="10"/>
        <v>Темрюкский район</v>
      </c>
      <c r="K434">
        <f t="shared" si="10"/>
        <v>1</v>
      </c>
    </row>
    <row r="435" spans="2:11" x14ac:dyDescent="0.2">
      <c r="B435" s="32" t="s">
        <v>9</v>
      </c>
      <c r="C435" s="30">
        <v>3</v>
      </c>
      <c r="D435" t="str">
        <f t="shared" si="9"/>
        <v>Белоглинский район</v>
      </c>
      <c r="E435">
        <f t="shared" si="9"/>
        <v>3</v>
      </c>
      <c r="H435" s="32" t="s">
        <v>23</v>
      </c>
      <c r="I435" s="30">
        <v>2</v>
      </c>
      <c r="J435" t="str">
        <f t="shared" si="10"/>
        <v>Курганинский район</v>
      </c>
      <c r="K435">
        <f t="shared" si="10"/>
        <v>2</v>
      </c>
    </row>
    <row r="436" spans="2:11" x14ac:dyDescent="0.2">
      <c r="B436" s="32" t="s">
        <v>20</v>
      </c>
      <c r="C436" s="30">
        <v>4</v>
      </c>
      <c r="D436" t="str">
        <f t="shared" si="9"/>
        <v>Красноармейский район</v>
      </c>
      <c r="E436">
        <f t="shared" si="9"/>
        <v>4</v>
      </c>
      <c r="H436" s="32" t="s">
        <v>22</v>
      </c>
      <c r="I436" s="30">
        <v>3</v>
      </c>
      <c r="J436" t="str">
        <f t="shared" si="10"/>
        <v>Крымский район</v>
      </c>
      <c r="K436">
        <f t="shared" si="10"/>
        <v>3</v>
      </c>
    </row>
    <row r="437" spans="2:11" x14ac:dyDescent="0.2">
      <c r="B437" s="32" t="s">
        <v>6</v>
      </c>
      <c r="C437" s="30">
        <v>5</v>
      </c>
      <c r="D437" t="str">
        <f t="shared" si="9"/>
        <v>г-к. Сочи</v>
      </c>
      <c r="E437">
        <f t="shared" si="9"/>
        <v>5</v>
      </c>
      <c r="H437" s="32" t="s">
        <v>3</v>
      </c>
      <c r="I437" s="30">
        <v>3</v>
      </c>
      <c r="J437" t="str">
        <f t="shared" si="10"/>
        <v>г-к. Геленджик</v>
      </c>
      <c r="K437">
        <f t="shared" si="10"/>
        <v>3</v>
      </c>
    </row>
    <row r="438" spans="2:11" x14ac:dyDescent="0.2">
      <c r="B438" s="32" t="s">
        <v>4</v>
      </c>
      <c r="C438" s="30">
        <v>6</v>
      </c>
      <c r="H438" s="32" t="s">
        <v>29</v>
      </c>
      <c r="I438" s="30">
        <v>4</v>
      </c>
    </row>
    <row r="439" spans="2:11" x14ac:dyDescent="0.2">
      <c r="B439" s="32" t="s">
        <v>28</v>
      </c>
      <c r="C439" s="30">
        <v>6</v>
      </c>
      <c r="H439" s="32" t="s">
        <v>34</v>
      </c>
      <c r="I439" s="30">
        <v>4</v>
      </c>
    </row>
    <row r="440" spans="2:11" x14ac:dyDescent="0.2">
      <c r="B440" s="32" t="s">
        <v>0</v>
      </c>
      <c r="C440" s="30">
        <v>6</v>
      </c>
      <c r="H440" s="32" t="s">
        <v>17</v>
      </c>
      <c r="I440" s="30">
        <v>5</v>
      </c>
    </row>
    <row r="441" spans="2:11" x14ac:dyDescent="0.2">
      <c r="B441" s="32" t="s">
        <v>7</v>
      </c>
      <c r="C441" s="30">
        <v>7</v>
      </c>
      <c r="H441" s="32" t="s">
        <v>40</v>
      </c>
      <c r="I441" s="30">
        <v>5</v>
      </c>
    </row>
    <row r="442" spans="2:11" x14ac:dyDescent="0.2">
      <c r="B442" s="32" t="s">
        <v>24</v>
      </c>
      <c r="C442" s="30">
        <v>7</v>
      </c>
      <c r="H442" s="32" t="s">
        <v>16</v>
      </c>
      <c r="I442" s="30">
        <v>5</v>
      </c>
    </row>
    <row r="443" spans="2:11" x14ac:dyDescent="0.2">
      <c r="B443" s="32" t="s">
        <v>11</v>
      </c>
      <c r="C443" s="30">
        <v>7</v>
      </c>
      <c r="H443" s="32" t="s">
        <v>10</v>
      </c>
      <c r="I443" s="30">
        <v>6</v>
      </c>
    </row>
    <row r="444" spans="2:11" x14ac:dyDescent="0.2">
      <c r="B444" s="32" t="s">
        <v>29</v>
      </c>
      <c r="C444" s="30">
        <v>8</v>
      </c>
      <c r="H444" s="32" t="s">
        <v>6</v>
      </c>
      <c r="I444" s="30">
        <v>6</v>
      </c>
    </row>
    <row r="445" spans="2:11" x14ac:dyDescent="0.2">
      <c r="B445" s="32" t="s">
        <v>19</v>
      </c>
      <c r="C445" s="30">
        <v>9</v>
      </c>
      <c r="H445" s="32" t="s">
        <v>20</v>
      </c>
      <c r="I445" s="30">
        <v>6</v>
      </c>
    </row>
    <row r="446" spans="2:11" x14ac:dyDescent="0.2">
      <c r="B446" s="32" t="s">
        <v>14</v>
      </c>
      <c r="C446" s="30">
        <v>9</v>
      </c>
      <c r="H446" s="32" t="s">
        <v>11</v>
      </c>
      <c r="I446" s="30">
        <v>6</v>
      </c>
    </row>
    <row r="447" spans="2:11" x14ac:dyDescent="0.2">
      <c r="B447" s="32" t="s">
        <v>34</v>
      </c>
      <c r="C447" s="30">
        <v>9</v>
      </c>
      <c r="H447" s="32" t="s">
        <v>42</v>
      </c>
      <c r="I447" s="30">
        <v>7</v>
      </c>
    </row>
    <row r="448" spans="2:11" x14ac:dyDescent="0.2">
      <c r="B448" s="32" t="s">
        <v>10</v>
      </c>
      <c r="C448" s="30">
        <v>9</v>
      </c>
      <c r="H448" s="32" t="s">
        <v>39</v>
      </c>
      <c r="I448" s="30">
        <v>7</v>
      </c>
    </row>
    <row r="449" spans="2:9" x14ac:dyDescent="0.2">
      <c r="B449" s="32" t="s">
        <v>1</v>
      </c>
      <c r="C449" s="30">
        <v>10</v>
      </c>
      <c r="H449" s="32" t="s">
        <v>12</v>
      </c>
      <c r="I449" s="30">
        <v>7</v>
      </c>
    </row>
    <row r="450" spans="2:9" x14ac:dyDescent="0.2">
      <c r="B450" s="32" t="s">
        <v>22</v>
      </c>
      <c r="C450" s="30">
        <v>10</v>
      </c>
      <c r="H450" s="32" t="s">
        <v>7</v>
      </c>
      <c r="I450" s="30">
        <v>8</v>
      </c>
    </row>
    <row r="451" spans="2:9" x14ac:dyDescent="0.2">
      <c r="B451" s="32" t="s">
        <v>33</v>
      </c>
      <c r="C451" s="30">
        <v>10</v>
      </c>
      <c r="H451" s="32" t="s">
        <v>30</v>
      </c>
      <c r="I451" s="30">
        <v>8</v>
      </c>
    </row>
    <row r="452" spans="2:9" x14ac:dyDescent="0.2">
      <c r="B452" s="32" t="s">
        <v>40</v>
      </c>
      <c r="C452" s="30">
        <v>10</v>
      </c>
      <c r="H452" s="32" t="s">
        <v>25</v>
      </c>
      <c r="I452" s="30">
        <v>8</v>
      </c>
    </row>
    <row r="453" spans="2:9" x14ac:dyDescent="0.2">
      <c r="B453" s="32" t="s">
        <v>36</v>
      </c>
      <c r="C453" s="30">
        <v>10</v>
      </c>
      <c r="H453" s="32" t="s">
        <v>8</v>
      </c>
      <c r="I453" s="30">
        <v>8</v>
      </c>
    </row>
    <row r="454" spans="2:9" x14ac:dyDescent="0.2">
      <c r="B454" s="32" t="s">
        <v>41</v>
      </c>
      <c r="C454" s="30">
        <v>11</v>
      </c>
      <c r="H454" s="32" t="s">
        <v>4</v>
      </c>
      <c r="I454" s="30">
        <v>8</v>
      </c>
    </row>
    <row r="455" spans="2:9" x14ac:dyDescent="0.2">
      <c r="B455" s="32" t="s">
        <v>38</v>
      </c>
      <c r="C455" s="30">
        <v>11</v>
      </c>
      <c r="H455" s="32" t="s">
        <v>28</v>
      </c>
      <c r="I455" s="30">
        <v>8</v>
      </c>
    </row>
    <row r="456" spans="2:9" x14ac:dyDescent="0.2">
      <c r="B456" s="32" t="s">
        <v>8</v>
      </c>
      <c r="C456" s="30">
        <v>11</v>
      </c>
      <c r="H456" s="32" t="s">
        <v>0</v>
      </c>
      <c r="I456" s="30">
        <v>9</v>
      </c>
    </row>
    <row r="457" spans="2:9" x14ac:dyDescent="0.2">
      <c r="B457" s="32" t="s">
        <v>21</v>
      </c>
      <c r="C457" s="30">
        <v>12</v>
      </c>
      <c r="H457" s="32" t="s">
        <v>33</v>
      </c>
      <c r="I457" s="30">
        <v>9</v>
      </c>
    </row>
    <row r="458" spans="2:9" x14ac:dyDescent="0.2">
      <c r="B458" s="32" t="s">
        <v>13</v>
      </c>
      <c r="C458" s="30">
        <v>12</v>
      </c>
      <c r="H458" s="32" t="s">
        <v>35</v>
      </c>
      <c r="I458" s="30">
        <v>9</v>
      </c>
    </row>
    <row r="459" spans="2:9" x14ac:dyDescent="0.2">
      <c r="B459" s="32" t="s">
        <v>17</v>
      </c>
      <c r="C459" s="30">
        <v>12</v>
      </c>
      <c r="H459" s="32" t="s">
        <v>24</v>
      </c>
      <c r="I459" s="30">
        <v>9</v>
      </c>
    </row>
    <row r="460" spans="2:9" x14ac:dyDescent="0.2">
      <c r="B460" s="32" t="s">
        <v>16</v>
      </c>
      <c r="C460" s="30">
        <v>12</v>
      </c>
      <c r="H460" s="32" t="s">
        <v>43</v>
      </c>
      <c r="I460" s="30">
        <v>9</v>
      </c>
    </row>
    <row r="461" spans="2:9" x14ac:dyDescent="0.2">
      <c r="B461" s="32" t="s">
        <v>12</v>
      </c>
      <c r="C461" s="30">
        <v>12</v>
      </c>
      <c r="H461" s="32" t="s">
        <v>31</v>
      </c>
      <c r="I461" s="30">
        <v>10</v>
      </c>
    </row>
    <row r="462" spans="2:9" x14ac:dyDescent="0.2">
      <c r="B462" s="32" t="s">
        <v>37</v>
      </c>
      <c r="C462" s="30">
        <v>13</v>
      </c>
      <c r="H462" s="32" t="s">
        <v>36</v>
      </c>
      <c r="I462" s="30">
        <v>10</v>
      </c>
    </row>
    <row r="463" spans="2:9" x14ac:dyDescent="0.2">
      <c r="B463" s="32" t="s">
        <v>30</v>
      </c>
      <c r="C463" s="30">
        <v>13</v>
      </c>
      <c r="H463" s="32" t="s">
        <v>19</v>
      </c>
      <c r="I463" s="30">
        <v>10</v>
      </c>
    </row>
    <row r="464" spans="2:9" x14ac:dyDescent="0.2">
      <c r="B464" s="32" t="s">
        <v>42</v>
      </c>
      <c r="C464" s="30">
        <v>13</v>
      </c>
      <c r="H464" s="32" t="s">
        <v>27</v>
      </c>
      <c r="I464" s="30">
        <v>10</v>
      </c>
    </row>
    <row r="465" spans="2:11" x14ac:dyDescent="0.2">
      <c r="B465" s="32" t="s">
        <v>15</v>
      </c>
      <c r="C465" s="30">
        <v>13</v>
      </c>
      <c r="H465" s="32" t="s">
        <v>5</v>
      </c>
      <c r="I465" s="30">
        <v>10</v>
      </c>
    </row>
    <row r="466" spans="2:11" x14ac:dyDescent="0.2">
      <c r="B466" s="32" t="s">
        <v>39</v>
      </c>
      <c r="C466" s="30">
        <v>14</v>
      </c>
      <c r="H466" s="32" t="s">
        <v>2</v>
      </c>
      <c r="I466" s="30">
        <v>10</v>
      </c>
    </row>
    <row r="467" spans="2:11" x14ac:dyDescent="0.2">
      <c r="B467" s="32" t="s">
        <v>25</v>
      </c>
      <c r="C467" s="30">
        <v>14</v>
      </c>
      <c r="H467" s="32" t="s">
        <v>1</v>
      </c>
      <c r="I467" s="30">
        <v>10</v>
      </c>
    </row>
    <row r="468" spans="2:11" x14ac:dyDescent="0.2">
      <c r="B468" s="32" t="s">
        <v>2</v>
      </c>
      <c r="C468" s="30">
        <v>14</v>
      </c>
      <c r="H468" s="32" t="s">
        <v>14</v>
      </c>
      <c r="I468" s="30">
        <v>11</v>
      </c>
    </row>
    <row r="469" spans="2:11" x14ac:dyDescent="0.2">
      <c r="B469" s="32" t="s">
        <v>43</v>
      </c>
      <c r="C469" s="30">
        <v>14</v>
      </c>
      <c r="H469" s="32" t="s">
        <v>15</v>
      </c>
      <c r="I469" s="30">
        <v>11</v>
      </c>
    </row>
    <row r="470" spans="2:11" x14ac:dyDescent="0.2">
      <c r="B470" s="32" t="s">
        <v>5</v>
      </c>
      <c r="C470" s="30">
        <v>15</v>
      </c>
      <c r="H470" s="32" t="s">
        <v>26</v>
      </c>
      <c r="I470" s="30">
        <v>11</v>
      </c>
    </row>
    <row r="471" spans="2:11" x14ac:dyDescent="0.2">
      <c r="B471" s="32" t="s">
        <v>32</v>
      </c>
      <c r="C471" s="30">
        <v>16</v>
      </c>
      <c r="D471" s="87" t="s">
        <v>145</v>
      </c>
      <c r="H471" s="32" t="s">
        <v>38</v>
      </c>
      <c r="I471" s="30">
        <v>11</v>
      </c>
      <c r="J471" s="87" t="s">
        <v>145</v>
      </c>
    </row>
    <row r="472" spans="2:11" x14ac:dyDescent="0.2">
      <c r="B472" s="32" t="s">
        <v>35</v>
      </c>
      <c r="C472" s="30">
        <v>16</v>
      </c>
      <c r="D472" t="str">
        <f>B472</f>
        <v>Староминский район</v>
      </c>
      <c r="E472">
        <f>C472</f>
        <v>16</v>
      </c>
      <c r="H472" s="32" t="s">
        <v>41</v>
      </c>
      <c r="I472" s="30">
        <v>11</v>
      </c>
      <c r="J472" t="str">
        <f>H472</f>
        <v>Успенский район</v>
      </c>
      <c r="K472">
        <f>I472</f>
        <v>11</v>
      </c>
    </row>
    <row r="473" spans="2:11" x14ac:dyDescent="0.2">
      <c r="B473" s="32" t="s">
        <v>27</v>
      </c>
      <c r="C473" s="30">
        <v>17</v>
      </c>
      <c r="D473" t="str">
        <f t="shared" ref="D473:D476" si="11">B473</f>
        <v>Мостовский район</v>
      </c>
      <c r="E473">
        <f t="shared" ref="E473:E476" si="12">C473</f>
        <v>17</v>
      </c>
      <c r="H473" s="32" t="s">
        <v>32</v>
      </c>
      <c r="I473" s="30">
        <v>11</v>
      </c>
      <c r="J473" t="str">
        <f t="shared" ref="J473:J476" si="13">H473</f>
        <v>Приморско-Ахтарский район</v>
      </c>
      <c r="K473">
        <f t="shared" ref="K473:K476" si="14">I473</f>
        <v>11</v>
      </c>
    </row>
    <row r="474" spans="2:11" x14ac:dyDescent="0.2">
      <c r="B474" s="32" t="s">
        <v>18</v>
      </c>
      <c r="C474" s="30">
        <v>18</v>
      </c>
      <c r="D474" t="str">
        <f t="shared" si="11"/>
        <v>Каневский район</v>
      </c>
      <c r="E474">
        <f t="shared" si="12"/>
        <v>18</v>
      </c>
      <c r="H474" s="32" t="s">
        <v>13</v>
      </c>
      <c r="I474" s="30">
        <v>12</v>
      </c>
      <c r="J474" t="str">
        <f t="shared" si="13"/>
        <v>Гулькевичский район</v>
      </c>
      <c r="K474">
        <f t="shared" si="14"/>
        <v>12</v>
      </c>
    </row>
    <row r="475" spans="2:11" x14ac:dyDescent="0.2">
      <c r="B475" s="32" t="s">
        <v>26</v>
      </c>
      <c r="C475" s="30">
        <v>18</v>
      </c>
      <c r="D475" t="str">
        <f t="shared" si="11"/>
        <v>Ленинградский район</v>
      </c>
      <c r="E475">
        <f t="shared" si="12"/>
        <v>18</v>
      </c>
      <c r="H475" s="32" t="s">
        <v>21</v>
      </c>
      <c r="I475" s="30">
        <v>13</v>
      </c>
      <c r="J475" t="str">
        <f t="shared" si="13"/>
        <v>Крыловский район</v>
      </c>
      <c r="K475">
        <f t="shared" si="14"/>
        <v>13</v>
      </c>
    </row>
    <row r="476" spans="2:11" x14ac:dyDescent="0.2">
      <c r="B476" s="32" t="s">
        <v>31</v>
      </c>
      <c r="C476" s="30">
        <v>18</v>
      </c>
      <c r="D476" t="str">
        <f t="shared" si="11"/>
        <v>Павловский район</v>
      </c>
      <c r="E476">
        <f t="shared" si="12"/>
        <v>18</v>
      </c>
      <c r="H476" s="32" t="s">
        <v>18</v>
      </c>
      <c r="I476" s="30">
        <v>13</v>
      </c>
      <c r="J476" t="str">
        <f t="shared" si="13"/>
        <v>Каневский район</v>
      </c>
      <c r="K476">
        <f t="shared" si="14"/>
        <v>13</v>
      </c>
    </row>
    <row r="480" spans="2:11" x14ac:dyDescent="0.2">
      <c r="B480" s="31" t="s">
        <v>44</v>
      </c>
      <c r="C480" t="s">
        <v>2</v>
      </c>
    </row>
    <row r="481" spans="1:4" x14ac:dyDescent="0.2">
      <c r="A481" s="80" t="s">
        <v>152</v>
      </c>
    </row>
    <row r="482" spans="1:4" x14ac:dyDescent="0.2">
      <c r="B482" s="31" t="s">
        <v>142</v>
      </c>
      <c r="C482" s="31" t="s">
        <v>70</v>
      </c>
    </row>
    <row r="483" spans="1:4" x14ac:dyDescent="0.2">
      <c r="B483" s="31" t="s">
        <v>68</v>
      </c>
      <c r="C483" s="65">
        <v>44562</v>
      </c>
      <c r="D483" s="65">
        <v>44927</v>
      </c>
    </row>
    <row r="484" spans="1:4" x14ac:dyDescent="0.2">
      <c r="B484" s="32" t="s">
        <v>155</v>
      </c>
      <c r="C484" s="30">
        <v>3</v>
      </c>
      <c r="D484" s="30">
        <v>3</v>
      </c>
    </row>
    <row r="518" spans="2:6" x14ac:dyDescent="0.2">
      <c r="B518" s="80" t="s">
        <v>144</v>
      </c>
    </row>
    <row r="519" spans="2:6" x14ac:dyDescent="0.2">
      <c r="B519" s="31" t="s">
        <v>143</v>
      </c>
      <c r="C519" s="31" t="s">
        <v>70</v>
      </c>
    </row>
    <row r="520" spans="2:6" x14ac:dyDescent="0.2">
      <c r="B520" s="31" t="s">
        <v>68</v>
      </c>
      <c r="C520" s="65">
        <v>44562</v>
      </c>
      <c r="D520" s="65">
        <v>44927</v>
      </c>
      <c r="E520" t="str">
        <f>CONCATENATE("Общий рейтинг"," ",SUM($C$521:$C$564)," ","в 2022 году")</f>
        <v>Общий рейтинг 6 в 2022 году</v>
      </c>
      <c r="F520" t="str">
        <f>CONCATENATE("Общий рейтинг"," ",SUM($D$521:$D$564)," ","в 2023 году")</f>
        <v>Общий рейтинг 10 в 2023 году</v>
      </c>
    </row>
    <row r="521" spans="2:6" x14ac:dyDescent="0.2">
      <c r="B521" s="32" t="s">
        <v>2</v>
      </c>
      <c r="C521" s="30">
        <v>6</v>
      </c>
      <c r="D521" s="30">
        <v>10</v>
      </c>
      <c r="E521" s="120">
        <f>(SUM($C$521:$C$564)-SUM($D$521:$D$564))</f>
        <v>-4</v>
      </c>
    </row>
    <row r="573" spans="1:1" x14ac:dyDescent="0.2">
      <c r="A573" s="121"/>
    </row>
  </sheetData>
  <pageMargins left="0.7" right="0.7" top="0.75" bottom="0.75" header="0.3" footer="0.3"/>
  <pageSetup paperSize="9" orientation="portrait" r:id="rId2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L11:AU32"/>
  <sheetViews>
    <sheetView showGridLines="0" tabSelected="1" zoomScale="70" zoomScaleNormal="70" workbookViewId="0">
      <selection activeCell="AM32" sqref="AM32"/>
    </sheetView>
  </sheetViews>
  <sheetFormatPr defaultRowHeight="12.75" x14ac:dyDescent="0.2"/>
  <cols>
    <col min="1" max="1" width="9.140625" style="46" customWidth="1"/>
    <col min="2" max="16384" width="9.140625" style="46"/>
  </cols>
  <sheetData>
    <row r="11" spans="38:38" ht="25.5" x14ac:dyDescent="0.2">
      <c r="AL11" s="75"/>
    </row>
    <row r="32" spans="47:47" x14ac:dyDescent="0.2">
      <c r="AU32" s="76"/>
    </row>
  </sheetData>
  <sheetProtection formatCells="0" formatColumns="0" formatRows="0" insertColumns="0" insertRows="0" insertHyperlinks="0" deleteColumns="0" deleteRows="0" sort="0" autoFilter="0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/>
  <dimension ref="AN46"/>
  <sheetViews>
    <sheetView showGridLines="0" zoomScale="70" zoomScaleNormal="70" workbookViewId="0">
      <selection activeCell="AN14" sqref="AN14"/>
    </sheetView>
  </sheetViews>
  <sheetFormatPr defaultRowHeight="12.75" x14ac:dyDescent="0.2"/>
  <sheetData>
    <row r="46" spans="40:40" x14ac:dyDescent="0.2">
      <c r="AN46" s="33"/>
    </row>
  </sheetData>
  <sheetProtection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B1" zoomScale="70" zoomScaleNormal="70" workbookViewId="0">
      <selection activeCell="AL15" sqref="AL15"/>
    </sheetView>
  </sheetViews>
  <sheetFormatPr defaultRowHeight="12.75" x14ac:dyDescent="0.2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0 6 a 5 4 2 - e d d c - 4 c b 4 - b 3 f c - 9 7 d b 9 c c b f f 6 8 "   x m l n s = " h t t p : / / s c h e m a s . m i c r o s o f t . c o m / D a t a M a s h u p " > A A A A A I Y H A A B Q S w M E F A A C A A g A 1 4 L V V i 2 n d / S o A A A A + A A A A B I A H A B D b 2 5 m a W c v U G F j a 2 F n Z S 5 4 b W w g o h g A K K A U A A A A A A A A A A A A A A A A A A A A A A A A A A A A h Y 9 B D o I w F E S v Q r q n v 6 1 K l H z K w q 0 k R q N x S 7 B C I x R D i 3 A 3 F x 7 J K 0 i i q D u X M 3 m T v H n c 7 h j 3 V e l d V W N 1 b S L C K S O e M l l 9 1 C a P S O t O / p z E E t d p d k 5 z 5 Q 2 w s W F v d U Q K 5 y 4 h Q N d 1 t J v Q u s l B M M b h k K y 2 W a G q 1 N f G u t R k i n x W x / 8 r I n H / k p G C B p z O + E L Q a c A R x h o T b b 6 I G I w p Q / g p c d m W r m 2 U b F p / s 0 M Y I 8 L 7 h X w C U E s D B B Q A A g A I A N e C 1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g t V W N v / L f X w E A A D j G A A A E w A c A E Z v c m 1 1 b G F z L 1 N l Y 3 R p b 2 4 x L m 0 g o h g A K K A U A A A A A A A A A A A A A A A A A A A A A A A A A A A A 1 V h d T 9 t W G L 5 H 4 j 8 c e T e J Z G V N m H b T d d L G e r G b T q J M u 0 B o C u R U R H V s 5 D h d E U I i h V F p V O q + V 0 1 T u 2 4 X u 5 o U K G 5 d C O E v H P + F / Z I 9 7 z l O 4 n h O 4 t g e C A Q k O T 7 n O c / 7 v O 9 r P y d N v u 7 U L Z P d V a / l m / N z 8 3 P N j a r N a 0 z 8 I T r i S J w J z z 8 Q n T K 7 x Q z u z M 8 x / I h n f t t / J H r + Y 3 E u P H G K a 7 c f r n O j t N i y b W 4 6 X 1 j 2 / T X L u l 8 o b q / c q T b 4 L S 0 C p q 3 u r C x a p o O 5 q 7 r C f E c T z 8 Q b 0 R U u M O n v 3 D 8 U b x m 2 8 c S F h h 2 W q 2 s G L y 3 b V b N 5 z 7 I b i 5 b R a p j L W 5 u 8 W Y j y 0 b e 3 t X / 2 f 2 b i 4 l 2 s 1 d m n p v P + e y W a u 6 O z b U 3 8 5 u / R R F A B N o i d + U / w u S d c h n 9 H / i 6 G 3 u D d M V 4 J z w W E g 8 W s a m 4 p g F 9 x l W J 5 L F y 5 8 7 H o M Y R H 0 0 9 p o d / G q + d / D T x / H 2 / a N K g z x H V S Y p j U Y T f K J f x W b l Q q M f z + k k v O l A y A w B b + E 7 k O w 2 5 w w f O f 6 o w Y i L M E k F k Y S 3 R Q O P T b Y P 8 a V x 8 F L N 7 G 7 C y V M l u N N W 6 r r b 8 b 7 N J F A I A B 7 A W W d y T M a 5 l o l x L t Q v k u 9 D 6 X K T l M E N X f k s U p Q H c B f 5 4 F 6 n v x U v w k f h D P G S 3 z 9 6 k K p P C 7 K B b a Y Y 9 G E g A 9 h 6 z Q G C G 6 M j s j K R w P 3 U s m 5 p Q 8 S o U p d d i K Y Y T 2 a Y 9 J d C Q H N N Q R r 4 i x g g h n P 3 3 E U W 4 d y k u Y X X 8 k F U d W A M S e X B s a L f 6 3 c F P U b Y 5 N v p B D k y f B v J w u X / g f u z w u q p R d H g e V q s v j g H L r 8 l g x r 7 r L Z 4 7 4 W n R 5 V O q d 4 t B 7 v A y q C 4 w Y 4 V z g k x e 4 E a q 3 L q O G I a c Q T O w O P c l d b s A / L V l f N Q u T X Y z O e H V 9 g x V W Z n Y g q + y D D 1 m l G C L 8 p z i h d Y N N 0 B D S A 2 H o y D / w D 4 f 0 l n j D e s C V X 5 I M U 8 S q h w 1 V W L c f i S + I H C s q l M u e j C a g r 5 I B J J l s S g n F 9 4 3 q 5 y H H j 2 o 1 R b C Q J D S d a Y u t p m M 1 + o p q o T t 5 i N w L e Y d w B 8 H 1 B Z 2 m l w n P G t I r W 4 x k R g d s + 5 w 8 T D n R R i o w I I v C A D x u G k + h Q q / f a V M I W 3 a N 2 y H G M w W u p 3 P E o 6 H Q 5 5 x d c S 4 + + D K d b 6 5 W N 5 O 5 z W B n c z a w V / 8 s S x D U t X h 6 Z a / m m M d h P j b 0 M o 1 n r k 4 z k 7 f M 4 C Z z 9 o 9 X 3 2 Q J g r o W T b Y w a m 6 k 9 q / o g R d 5 a E r f 1 M P I q N O D c 2 p D e 9 Q O b T Z 8 X I b d 4 u f m Z v 2 B 5 X z m b M Q 9 s p M / / t N + k x W x I D T w r S x / D w v 2 y L B g 5 B d 5 A 1 C 7 0 7 K U p q o 8 y V X l K C 5 5 r J g o X k i T S x I M P N q o 5 / p d X j y R x e D J M h 0 y w U Y H L F B w M C M o m 7 D 5 3 z T q z t C 7 z q a O H s 9 R l 6 A O t x X 6 M n / o f L x 1 G 0 b 3 E 2 7 U G 3 V c K C B e V b i U Q b N l G D q 7 V z W a v E h u L g a z V B 6 n S K k y U v P j j y / l K d / C Z t J T Z n A c b 3 l o c 6 C C O o n G B x F M q 1 U d P p L j a a e J 8 o S T 0 i Q x l N C h T k r Z I 5 U J P T K d + 1 j d K n G t P m t t h L o F N / f T o G M V n 9 6 4 a p j 5 B F J R U U T v O c H Z 7 o 4 8 r J e W r J Z Z K 3 y p s 3 I x e o q f n 6 u b 4 0 j e / B d Q S w E C L Q A U A A I A C A D X g t V W L a d 3 9 K g A A A D 4 A A A A E g A A A A A A A A A A A A A A A A A A A A A A Q 2 9 u Z m l n L 1 B h Y 2 t h Z 2 U u e G 1 s U E s B A i 0 A F A A C A A g A 1 4 L V V g / K 6 a u k A A A A 6 Q A A A B M A A A A A A A A A A A A A A A A A 9 A A A A F t D b 2 5 0 Z W 5 0 X 1 R 5 c G V z X S 5 4 b W x Q S w E C L Q A U A A I A C A D X g t V W N v / L f X w E A A D j G A A A E w A A A A A A A A A A A A A A A A D l A Q A A R m 9 y b X V s Y X M v U 2 V j d G l v b j E u b V B L B Q Y A A A A A A w A D A M I A A A C u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G g A A A A A A A K s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I z L T A z L T I z V D A 4 O j M 3 O j E 5 L j A 2 M D c 4 N z l a I i A v P j x F b n R y e S B U e X B l P S J G a W x s R X J y b 3 J D b 2 R l I i B W Y W x 1 Z T 0 i c 1 V u a 2 5 v d 2 4 i I C 8 + P E V u d H J 5 I F R 5 c G U 9 I k Z p b G x D b 2 x 1 b W 5 O Y W 1 l c y I g V m F s d W U 9 I n N b J n F 1 b 3 Q 7 0 J z R g 9 C 9 0 L j R h t C 4 0 L / Q s N C 7 0 Y z Q v d C + 0 L U g 0 L 7 Q s d G A 0 L D Q t 9 C + 0 L L Q s N C 9 0 L j Q t S Z x d W 9 0 O y w m c X V v d D v Q n 9 C + 0 L r Q s N C 3 0 L D R g t C 1 0 L v R j C Z x d W 9 0 O y w m c X V v d D v Q n 9 C 1 0 Y D Q u N C + 0 L Q m c X V v d D s s J n F 1 b 3 Q 7 0 J f Q v d C w 0 Y f Q t d C 9 0 L j Q t S Z x d W 9 0 O 1 0 i I C 8 + P E V u d H J 5 I F R 5 c G U 9 I k Z p b G x D b 2 x 1 b W 5 U e X B l c y I g V m F s d W U 9 I n N B Q V l K Q l E 9 P S I g L z 4 8 R W 5 0 c n k g V H l w Z T 0 i R m l s b E V y c m 9 y Q 2 9 1 b n Q i I F Z h b H V l P S J s M C I g L z 4 8 R W 5 0 c n k g V H l w Z T 0 i R m l s b E N v d W 5 0 I i B W Y W x 1 Z T 0 i b D g x M C I g L z 4 8 R W 5 0 c n k g V H l w Z T 0 i R m l s b F N 0 Y X R 1 c y I g V m F s d W U 9 I n N D b 2 1 w b G V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0 J v Q u N G B 0 Y I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v 0 J T R g N G D 0 L P Q u N C 1 I N G B 0 Y L Q v t C 7 0 L H R h t G L I N G B I N C + 0 Y L Q v N C 1 0 L 3 Q t d C 9 0 L 3 R i 9 C 8 I N G B 0 L L Q t d G A 0 Y L R i 9 C y 0 L D Q v d C 4 0 L X Q v C 5 7 0 J z R g 9 C 9 0 L j R h t C 4 0 L / Q s N C 7 0 Y z Q v d C + 0 L U g 0 L 7 Q s d G A 0 L D Q t 9 C + 0 L L Q s N C 9 0 L j Q t S w w f S Z x d W 9 0 O y w m c X V v d D t T Z W N 0 a W 9 u M S / Q o t C w 0 L H Q u 9 C 4 0 Y b Q s D E v 0 J j Q t 9 C 8 0 L X Q v d C 1 0 L 3 Q v d G L 0 L k g 0 Y L Q u N C / M S 5 7 0 J / Q v t C 6 0 L D Q t 9 C w 0 Y L Q t d C 7 0 Y w u M S w y f S Z x d W 9 0 O y w m c X V v d D t T Z W N 0 a W 9 u M S / Q o t C w 0 L H Q u 9 C 4 0 Y b Q s D E v 0 J j Q t 9 C 8 0 L X Q v d C 1 0 L 3 Q v d G L 0 L k g 0 Y L Q u N C / M S 5 7 0 J / Q v t C 6 0 L D Q t 9 C w 0 Y L Q t d C 7 0 Y w u M i w z f S Z x d W 9 0 O y w m c X V v d D t T Z W N 0 a W 9 u M S / Q o t C w 0 L H Q u 9 C 4 0 Y b Q s D E v 0 J 7 Q u t G A 0 Y P Q s 9 C 7 0 L X Q v d C + L n v Q l 9 C 9 0 L D R h 9 C 1 0 L 3 Q u N C 1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9 C i 0 L D Q s d C 7 0 L j R h t C w M S / Q l N G A 0 Y P Q s 9 C 4 0 L U g 0 Y H R g t C + 0 L v Q s d G G 0 Y s g 0 Y E g 0 L 7 R g t C 8 0 L X Q v d C 1 0 L 3 Q v d G L 0 L w g 0 Y H Q s t C 1 0 Y D R g t G L 0 L L Q s N C 9 0 L j Q t d C 8 L n v Q n N G D 0 L 3 Q u N G G 0 L j Q v 9 C w 0 L v R j N C 9 0 L 7 Q t S D Q v t C x 0 Y D Q s N C 3 0 L 7 Q s t C w 0 L 3 Q u N C 1 L D B 9 J n F 1 b 3 Q 7 L C Z x d W 9 0 O 1 N l Y 3 R p b 2 4 x L 9 C i 0 L D Q s d C 7 0 L j R h t C w M S / Q m N C 3 0 L z Q t d C 9 0 L X Q v d C 9 0 Y v Q u S D R g t C 4 0 L 8 x L n v Q n 9 C + 0 L r Q s N C 3 0 L D R g t C 1 0 L v R j C 4 x L D J 9 J n F 1 b 3 Q 7 L C Z x d W 9 0 O 1 N l Y 3 R p b 2 4 x L 9 C i 0 L D Q s d C 7 0 L j R h t C w M S / Q m N C 3 0 L z Q t d C 9 0 L X Q v d C 9 0 Y v Q u S D R g t C 4 0 L 8 x L n v Q n 9 C + 0 L r Q s N C 3 0 L D R g t C 1 0 L v R j C 4 y L D N 9 J n F 1 b 3 Q 7 L C Z x d W 9 0 O 1 N l Y 3 R p b 2 4 x L 9 C i 0 L D Q s d C 7 0 L j R h t C w M S / Q n t C 6 0 Y D R g 9 C z 0 L v Q t d C 9 0 L 4 u e 9 C X 0 L 3 Q s N G H 0 L X Q v d C 4 0 L U s M 3 0 m c X V v d D t d L C Z x d W 9 0 O 1 J l b G F 0 a W 9 u c 2 h p c E l u Z m 8 m c X V v d D s 6 W 1 1 9 I i A v P j x F b n R y e S B U e X B l P S J C d W Z m Z X J O Z X h 0 U m V m c m V z a C I g V m F s d W U 9 I m w x I i A v P j x F b n R y e S B U e X B l P S J R d W V y e U l E I i B W Y W x 1 Z T 0 i c z k z O G F k N m E x L W Y y N z A t N D l m M i 1 h O D d k L T g 2 N j R i Y T Z h N j Q 3 M y I g L z 4 8 R W 5 0 c n k g V H l w Z T 0 i R m l s b F R h c m d l d E 5 h b W V D d X N 0 b 2 1 p e m V k I i B W Y W x 1 Z T 0 i b D E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Q l R D E l O D A l R D E l O D M l R D A l Q j M l R D A l Q j g l R D A l Q j U l M j A l R D E l O D E l R D E l O D I l R D A l Q k U l R D A l Q k I l R D A l Q j E l R D E l O D Y l R D E l O E I l M j A l R D E l O D E l M j A l R D A l Q k U l R D E l O D I l R D A l Q k M l R D A l Q j U l R D A l Q k Q l R D A l Q j U l R D A l Q k Q l R D A l Q k Q l R D E l O E I l R D A l Q k M l M j A l R D E l O D E l R D A l Q j I l R D A l Q j U l R D E l O D A l R D E l O D I l R D E l O E I l R D A l Q j I l R D A l Q j A l R D A l Q k Q l R D A l Q j g l R D A l Q j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S U 4 M C V E M C V C M C V E M C V C N y V E M C V C N C V E M C V C N S V E M C V C Q i V E M C V C O C V E M S U 4 M i V E M C V C N S V E M C V C Q i V E M C V C N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F J U Q w J U J B J U Q x J T g w J U Q x J T g z J U Q w J U I z J U Q w J U J C J U Q w J U I 1 J U Q w J U J E J U Q w J U J F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Q Y K s B L K k d N n g l 0 a y q g L m Q A A A A A A g A A A A A A A 2 Y A A M A A A A A Q A A A A U m 6 n G A Y Q Y H A H v / P C j m 6 O T A A A A A A E g A A A o A A A A B A A A A B A h y V 1 2 D v t L o + m + x 3 m 8 m h R U A A A A M P 4 + L v Z h Z U S t Z w E I Z 9 C q B x S z d h v z u 9 N 9 O v D e L P I x b g 3 o u c v 6 6 s G O u l i V Y y n X / l e J 3 j i B Q 8 c 9 0 M / p 1 M o v + M Q 2 a F D 9 m M 4 H f h 2 I w c R l w W d j t p x F A A A A K w W P v c d Z 3 B M V 7 1 9 q L i E 7 r E t N c 7 8 < / D a t a M a s h u p > 
</file>

<file path=customXml/itemProps1.xml><?xml version="1.0" encoding="utf-8"?>
<ds:datastoreItem xmlns:ds="http://schemas.openxmlformats.org/officeDocument/2006/customXml" ds:itemID="{205F4C9E-2961-40D8-B84C-73B16E403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Для паспорта МО</vt:lpstr>
      <vt:lpstr>Рыба-данные</vt:lpstr>
      <vt:lpstr>Лист1</vt:lpstr>
      <vt:lpstr>База данных_основная</vt:lpstr>
      <vt:lpstr>База данных_сводный рейтинг</vt:lpstr>
      <vt:lpstr>Сводная таблица для диаграмм</vt:lpstr>
      <vt:lpstr>Титульный</vt:lpstr>
      <vt:lpstr>Краснодарский край</vt:lpstr>
      <vt:lpstr>Краснодарский край 2 вар</vt:lpstr>
      <vt:lpstr>Муниципалитеты</vt:lpstr>
      <vt:lpstr>Обеспеченность</vt:lpstr>
      <vt:lpstr>Рейтинг МО общий</vt:lpstr>
      <vt:lpstr>Общий рейтинг по показателям</vt:lpstr>
      <vt:lpstr>Частный рейтинг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Тюпаков Егор Игоревич</cp:lastModifiedBy>
  <cp:lastPrinted>2019-12-02T12:19:33Z</cp:lastPrinted>
  <dcterms:created xsi:type="dcterms:W3CDTF">1996-10-08T23:32:33Z</dcterms:created>
  <dcterms:modified xsi:type="dcterms:W3CDTF">2023-07-26T14:37:47Z</dcterms:modified>
</cp:coreProperties>
</file>